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95" windowHeight="9015" tabRatio="257" activeTab="0"/>
  </bookViews>
  <sheets>
    <sheet name="Main sheet" sheetId="1" r:id="rId1"/>
  </sheets>
  <definedNames>
    <definedName name="_xlnm.Print_Area" localSheetId="0">'Main sheet'!$A$1:$AZ$35</definedName>
  </definedNames>
  <calcPr fullCalcOnLoad="1"/>
</workbook>
</file>

<file path=xl/comments1.xml><?xml version="1.0" encoding="utf-8"?>
<comments xmlns="http://schemas.openxmlformats.org/spreadsheetml/2006/main">
  <authors>
    <author>cdj</author>
  </authors>
  <commentList>
    <comment ref="AF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Average away game rating out of ten</t>
        </r>
      </text>
    </comment>
    <comment ref="AF34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Average number of players used - bit of a useless stat really!</t>
        </r>
      </text>
    </comment>
    <comment ref="C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Number of players used this season and who have played for more than 10 minutes</t>
        </r>
      </text>
    </comment>
    <comment ref="AG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Number of away games played</t>
        </r>
      </text>
    </comment>
    <comment ref="F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Number of home games played</t>
        </r>
      </text>
    </comment>
    <comment ref="D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Total games played - home and away</t>
        </r>
      </text>
    </comment>
    <comment ref="E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Average home performance mark out of ten</t>
        </r>
      </text>
    </comment>
    <comment ref="B35" authorId="0">
      <text>
        <r>
          <rPr>
            <b/>
            <sz val="8"/>
            <rFont val="Tahoma"/>
            <family val="0"/>
          </rPr>
          <t>cdj:</t>
        </r>
        <r>
          <rPr>
            <sz val="8"/>
            <rFont val="Tahoma"/>
            <family val="0"/>
          </rPr>
          <t xml:space="preserve">
Average player performance</t>
        </r>
      </text>
    </comment>
  </commentList>
</comments>
</file>

<file path=xl/sharedStrings.xml><?xml version="1.0" encoding="utf-8"?>
<sst xmlns="http://schemas.openxmlformats.org/spreadsheetml/2006/main" count="89" uniqueCount="85">
  <si>
    <t>Played</t>
  </si>
  <si>
    <t>Average</t>
  </si>
  <si>
    <t>AWAY GAMES</t>
  </si>
  <si>
    <t>HOME GAMES</t>
  </si>
  <si>
    <t>TOTAL</t>
  </si>
  <si>
    <t>Percent played</t>
  </si>
  <si>
    <t>Performance</t>
  </si>
  <si>
    <t>Players used</t>
  </si>
  <si>
    <t>E Paton</t>
  </si>
  <si>
    <t>C Scott</t>
  </si>
  <si>
    <t>J Thomson</t>
  </si>
  <si>
    <t>MOM - First</t>
  </si>
  <si>
    <t>MOM - Second</t>
  </si>
  <si>
    <t>MOM - Third</t>
  </si>
  <si>
    <t>W Gibson</t>
  </si>
  <si>
    <t>P Burns</t>
  </si>
  <si>
    <t>J O'Neill</t>
  </si>
  <si>
    <t>G Weir</t>
  </si>
  <si>
    <t>M Mullen</t>
  </si>
  <si>
    <t>A Thomson</t>
  </si>
  <si>
    <t>S O'Connor</t>
  </si>
  <si>
    <t>05.08.06 Livingston 0-2</t>
  </si>
  <si>
    <t>S MacKenzie</t>
  </si>
  <si>
    <t>B J Corr</t>
  </si>
  <si>
    <t>M Henderson</t>
  </si>
  <si>
    <t>N Scally</t>
  </si>
  <si>
    <t>J Lauchlan</t>
  </si>
  <si>
    <t>J Henry</t>
  </si>
  <si>
    <t>08.08.06 - Clyde CIS 4-2</t>
  </si>
  <si>
    <t>S Robertson</t>
  </si>
  <si>
    <t>12.08.06 - StJohnstone 0-1</t>
  </si>
  <si>
    <t>15.08.06 - Stranraer LCC 1-0</t>
  </si>
  <si>
    <t>19.08.06 - Airdrie United 2-2</t>
  </si>
  <si>
    <t>B Callaghan</t>
  </si>
  <si>
    <t>22/08/06 - Kilmarnock - 1-2 AET CIS</t>
  </si>
  <si>
    <t>27/08/06 - Gretna 0-3</t>
  </si>
  <si>
    <t xml:space="preserve">01.09.06 Ayr United LCC 2-2 </t>
  </si>
  <si>
    <t>W Moon</t>
  </si>
  <si>
    <t>11.09.06 - Ross County 0-1</t>
  </si>
  <si>
    <t>D McCaffrey</t>
  </si>
  <si>
    <t>16.09.06 - Dundee 1-2</t>
  </si>
  <si>
    <t>23.09.06 Clyde 0-2</t>
  </si>
  <si>
    <t>A Barrowman</t>
  </si>
  <si>
    <t>30.09.06 - Hamilton 1-1</t>
  </si>
  <si>
    <t>14.10.06 - Partick 0-2</t>
  </si>
  <si>
    <t>23.10.06 - St Johnstone 0-5</t>
  </si>
  <si>
    <t>28.10.06 - Livingston 2-0</t>
  </si>
  <si>
    <t>S Swift</t>
  </si>
  <si>
    <t>04.11.06 - Ross County 2-0</t>
  </si>
  <si>
    <t>11.11.06 - Gretna 0-5</t>
  </si>
  <si>
    <t>18.11.06 - Dundee - 2-0</t>
  </si>
  <si>
    <t>25.11.06 - Clyde - 0-4</t>
  </si>
  <si>
    <t>02.12.06 - Partick Thistle - 1-1</t>
  </si>
  <si>
    <t>C Hinchcliffe</t>
  </si>
  <si>
    <t>09.12.06 - Hamilton - 1-1</t>
  </si>
  <si>
    <t>18.12.06 - Airdrie United 1-1</t>
  </si>
  <si>
    <t>23.12.06 - Livingston 1-0</t>
  </si>
  <si>
    <t>30.12.06 - Ross County 0-1</t>
  </si>
  <si>
    <t>02.01.07 - Gretna 0-4</t>
  </si>
  <si>
    <t>06.01.07 - Dundee 1-1 SC</t>
  </si>
  <si>
    <t>J McQuilken</t>
  </si>
  <si>
    <t>S Dobbie</t>
  </si>
  <si>
    <t>16.01.07 - Dundee SCR 3-3</t>
  </si>
  <si>
    <t>20.01.07 - Dundee 0-1</t>
  </si>
  <si>
    <t>27.01.07 - Partick 4-3</t>
  </si>
  <si>
    <t>S Murray</t>
  </si>
  <si>
    <t>J Adams</t>
  </si>
  <si>
    <t>J MacDonald</t>
  </si>
  <si>
    <t>05.02.07 - Cowdenbeath 2-0 TSC</t>
  </si>
  <si>
    <t>S Tosh</t>
  </si>
  <si>
    <t>10.02.07 - Hamilton 2-2</t>
  </si>
  <si>
    <t>17.02.07 - Airdrie United 3-0</t>
  </si>
  <si>
    <t>24.02.07 - Hibernian 1-2 TSC</t>
  </si>
  <si>
    <t>03.03.07 - Gretna 3-0</t>
  </si>
  <si>
    <t>06.03.07 - St Johnstone 1-0</t>
  </si>
  <si>
    <t>10.03.07 - Ross County 2-0</t>
  </si>
  <si>
    <t>17/03/07 - Dundee 2-2</t>
  </si>
  <si>
    <t>A Aitken</t>
  </si>
  <si>
    <t>25/03/07 - Clyde 0-0</t>
  </si>
  <si>
    <t>31.03.07 - Clyde 0-1</t>
  </si>
  <si>
    <t>05.04.07 - Hamilton - 1-1</t>
  </si>
  <si>
    <t>07.04.07 - Partick Thistle 0-0</t>
  </si>
  <si>
    <t>28.04.07 - Airdrie United</t>
  </si>
  <si>
    <t>14.04.07 - Livingston 1-1</t>
  </si>
  <si>
    <t>21.04.07 - St Johnstone 0-3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</si>
</sst>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[$-809]dd\ mmmm\ yyyy"/>
  </numFmts>
  <fonts count="13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9" fillId="4" borderId="4" xfId="0" applyFont="1" applyFill="1" applyBorder="1" applyAlignment="1">
      <alignment textRotation="90" wrapText="1"/>
    </xf>
    <xf numFmtId="0" fontId="2" fillId="4" borderId="5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textRotation="90" wrapText="1"/>
    </xf>
    <xf numFmtId="0" fontId="7" fillId="4" borderId="0" xfId="0" applyFont="1" applyFill="1" applyBorder="1" applyAlignment="1">
      <alignment textRotation="90" wrapText="1"/>
    </xf>
    <xf numFmtId="0" fontId="1" fillId="4" borderId="7" xfId="0" applyFont="1" applyFill="1" applyBorder="1" applyAlignment="1">
      <alignment textRotation="90" wrapText="1"/>
    </xf>
    <xf numFmtId="14" fontId="1" fillId="4" borderId="4" xfId="0" applyNumberFormat="1" applyFont="1" applyFill="1" applyBorder="1" applyAlignment="1">
      <alignment textRotation="90"/>
    </xf>
    <xf numFmtId="14" fontId="1" fillId="4" borderId="8" xfId="0" applyNumberFormat="1" applyFont="1" applyFill="1" applyBorder="1" applyAlignment="1">
      <alignment textRotation="90"/>
    </xf>
    <xf numFmtId="14" fontId="1" fillId="4" borderId="5" xfId="0" applyNumberFormat="1" applyFont="1" applyFill="1" applyBorder="1" applyAlignment="1">
      <alignment textRotation="90"/>
    </xf>
    <xf numFmtId="0" fontId="5" fillId="4" borderId="4" xfId="0" applyFont="1" applyFill="1" applyBorder="1" applyAlignment="1">
      <alignment textRotation="90" wrapText="1"/>
    </xf>
    <xf numFmtId="14" fontId="1" fillId="4" borderId="9" xfId="0" applyNumberFormat="1" applyFont="1" applyFill="1" applyBorder="1" applyAlignment="1">
      <alignment textRotation="90"/>
    </xf>
    <xf numFmtId="0" fontId="1" fillId="4" borderId="10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/>
    </xf>
    <xf numFmtId="1" fontId="2" fillId="4" borderId="11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2" fontId="1" fillId="4" borderId="13" xfId="0" applyNumberFormat="1" applyFont="1" applyFill="1" applyBorder="1" applyAlignment="1">
      <alignment/>
    </xf>
    <xf numFmtId="2" fontId="5" fillId="4" borderId="14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2" fontId="7" fillId="4" borderId="15" xfId="0" applyNumberFormat="1" applyFont="1" applyFill="1" applyBorder="1" applyAlignment="1">
      <alignment/>
    </xf>
    <xf numFmtId="1" fontId="1" fillId="4" borderId="16" xfId="0" applyNumberFormat="1" applyFont="1" applyFill="1" applyBorder="1" applyAlignment="1">
      <alignment/>
    </xf>
    <xf numFmtId="2" fontId="5" fillId="4" borderId="17" xfId="0" applyNumberFormat="1" applyFont="1" applyFill="1" applyBorder="1" applyAlignment="1">
      <alignment/>
    </xf>
    <xf numFmtId="1" fontId="1" fillId="4" borderId="18" xfId="0" applyNumberFormat="1" applyFont="1" applyFill="1" applyBorder="1" applyAlignment="1">
      <alignment/>
    </xf>
    <xf numFmtId="0" fontId="3" fillId="4" borderId="19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2" fontId="1" fillId="4" borderId="23" xfId="0" applyNumberFormat="1" applyFont="1" applyFill="1" applyBorder="1" applyAlignment="1">
      <alignment/>
    </xf>
    <xf numFmtId="0" fontId="1" fillId="4" borderId="24" xfId="0" applyFont="1" applyFill="1" applyBorder="1" applyAlignment="1">
      <alignment/>
    </xf>
    <xf numFmtId="2" fontId="1" fillId="4" borderId="25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  <xf numFmtId="14" fontId="1" fillId="5" borderId="0" xfId="0" applyNumberFormat="1" applyFont="1" applyFill="1" applyBorder="1" applyAlignment="1">
      <alignment textRotation="90"/>
    </xf>
    <xf numFmtId="1" fontId="1" fillId="5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textRotation="90"/>
    </xf>
    <xf numFmtId="1" fontId="1" fillId="2" borderId="0" xfId="0" applyNumberFormat="1" applyFont="1" applyFill="1" applyBorder="1" applyAlignment="1">
      <alignment/>
    </xf>
    <xf numFmtId="14" fontId="1" fillId="3" borderId="0" xfId="0" applyNumberFormat="1" applyFont="1" applyFill="1" applyBorder="1" applyAlignment="1">
      <alignment textRotation="90"/>
    </xf>
    <xf numFmtId="1" fontId="1" fillId="3" borderId="0" xfId="0" applyNumberFormat="1" applyFont="1" applyFill="1" applyBorder="1" applyAlignment="1">
      <alignment/>
    </xf>
    <xf numFmtId="0" fontId="1" fillId="6" borderId="10" xfId="0" applyFont="1" applyFill="1" applyBorder="1" applyAlignment="1">
      <alignment wrapText="1"/>
    </xf>
    <xf numFmtId="2" fontId="9" fillId="6" borderId="1" xfId="0" applyNumberFormat="1" applyFont="1" applyFill="1" applyBorder="1" applyAlignment="1">
      <alignment/>
    </xf>
    <xf numFmtId="1" fontId="2" fillId="6" borderId="11" xfId="0" applyNumberFormat="1" applyFont="1" applyFill="1" applyBorder="1" applyAlignment="1">
      <alignment/>
    </xf>
    <xf numFmtId="0" fontId="2" fillId="6" borderId="12" xfId="0" applyFont="1" applyFill="1" applyBorder="1" applyAlignment="1">
      <alignment/>
    </xf>
    <xf numFmtId="2" fontId="7" fillId="6" borderId="15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2" fontId="1" fillId="6" borderId="1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2" fontId="1" fillId="6" borderId="13" xfId="0" applyNumberFormat="1" applyFont="1" applyFill="1" applyBorder="1" applyAlignment="1">
      <alignment/>
    </xf>
    <xf numFmtId="2" fontId="5" fillId="6" borderId="14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2" fontId="1" fillId="6" borderId="9" xfId="0" applyNumberFormat="1" applyFont="1" applyFill="1" applyBorder="1" applyAlignment="1">
      <alignment/>
    </xf>
    <xf numFmtId="2" fontId="1" fillId="5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5" borderId="13" xfId="0" applyNumberFormat="1" applyFont="1" applyFill="1" applyBorder="1" applyAlignment="1">
      <alignment/>
    </xf>
    <xf numFmtId="0" fontId="1" fillId="4" borderId="0" xfId="0" applyFont="1" applyFill="1" applyBorder="1" applyAlignment="1">
      <alignment textRotation="90"/>
    </xf>
    <xf numFmtId="0" fontId="1" fillId="4" borderId="14" xfId="0" applyFont="1" applyFill="1" applyBorder="1" applyAlignment="1">
      <alignment textRotation="90" wrapText="1"/>
    </xf>
    <xf numFmtId="1" fontId="1" fillId="4" borderId="26" xfId="0" applyNumberFormat="1" applyFont="1" applyFill="1" applyBorder="1" applyAlignment="1">
      <alignment/>
    </xf>
    <xf numFmtId="0" fontId="1" fillId="4" borderId="17" xfId="0" applyFont="1" applyFill="1" applyBorder="1" applyAlignment="1">
      <alignment/>
    </xf>
    <xf numFmtId="2" fontId="5" fillId="4" borderId="27" xfId="0" applyNumberFormat="1" applyFont="1" applyFill="1" applyBorder="1" applyAlignment="1">
      <alignment horizontal="right"/>
    </xf>
    <xf numFmtId="2" fontId="7" fillId="4" borderId="2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right"/>
    </xf>
    <xf numFmtId="0" fontId="3" fillId="4" borderId="3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6"/>
  <sheetViews>
    <sheetView tabSelected="1" zoomScale="90" zoomScaleNormal="90" workbookViewId="0" topLeftCell="A1">
      <pane xSplit="4" ySplit="1" topLeftCell="AO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Q26" sqref="AQ26"/>
    </sheetView>
  </sheetViews>
  <sheetFormatPr defaultColWidth="9.140625" defaultRowHeight="12.75"/>
  <cols>
    <col min="1" max="1" width="12.421875" style="1" bestFit="1" customWidth="1"/>
    <col min="2" max="2" width="7.28125" style="6" bestFit="1" customWidth="1"/>
    <col min="3" max="3" width="7.28125" style="2" bestFit="1" customWidth="1"/>
    <col min="4" max="4" width="3.421875" style="2" bestFit="1" customWidth="1"/>
    <col min="5" max="5" width="7.28125" style="5" bestFit="1" customWidth="1"/>
    <col min="6" max="6" width="3.57421875" style="1" bestFit="1" customWidth="1"/>
    <col min="7" max="8" width="6.00390625" style="1" bestFit="1" customWidth="1"/>
    <col min="9" max="20" width="4.57421875" style="1" customWidth="1"/>
    <col min="21" max="21" width="5.8515625" style="1" bestFit="1" customWidth="1"/>
    <col min="22" max="29" width="5.8515625" style="1" customWidth="1"/>
    <col min="30" max="30" width="5.7109375" style="1" customWidth="1"/>
    <col min="31" max="31" width="5.8515625" style="4" customWidth="1"/>
    <col min="32" max="32" width="6.28125" style="1" customWidth="1"/>
    <col min="33" max="41" width="4.57421875" style="1" customWidth="1"/>
    <col min="42" max="42" width="5.140625" style="1" customWidth="1"/>
    <col min="43" max="43" width="4.8515625" style="1" customWidth="1"/>
    <col min="44" max="51" width="4.57421875" style="1" customWidth="1"/>
    <col min="52" max="52" width="5.57421875" style="1" customWidth="1"/>
    <col min="53" max="55" width="4.57421875" style="1" customWidth="1"/>
    <col min="56" max="56" width="3.140625" style="1" hidden="1" customWidth="1"/>
    <col min="57" max="16384" width="9.140625" style="10" customWidth="1"/>
  </cols>
  <sheetData>
    <row r="1" spans="1:56" s="8" customFormat="1" ht="13.5" thickTop="1">
      <c r="A1" s="13"/>
      <c r="B1" s="88" t="s">
        <v>4</v>
      </c>
      <c r="C1" s="89"/>
      <c r="D1" s="90"/>
      <c r="E1" s="84" t="s">
        <v>3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7"/>
      <c r="AF1" s="84" t="s">
        <v>2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6"/>
      <c r="BA1" s="14"/>
      <c r="BB1" s="14"/>
      <c r="BC1" s="14"/>
      <c r="BD1" s="3">
        <f>MAX($D$3:D13)</f>
        <v>43</v>
      </c>
    </row>
    <row r="2" spans="1:67" s="8" customFormat="1" ht="153.75">
      <c r="A2" s="15"/>
      <c r="B2" s="16" t="s">
        <v>1</v>
      </c>
      <c r="C2" s="17" t="s">
        <v>5</v>
      </c>
      <c r="D2" s="18" t="s">
        <v>0</v>
      </c>
      <c r="E2" s="19" t="s">
        <v>1</v>
      </c>
      <c r="F2" s="20" t="s">
        <v>0</v>
      </c>
      <c r="G2" s="21" t="s">
        <v>28</v>
      </c>
      <c r="H2" s="22" t="s">
        <v>30</v>
      </c>
      <c r="I2" s="22" t="s">
        <v>31</v>
      </c>
      <c r="J2" s="22" t="s">
        <v>34</v>
      </c>
      <c r="K2" s="22" t="s">
        <v>35</v>
      </c>
      <c r="L2" s="22" t="s">
        <v>36</v>
      </c>
      <c r="M2" s="22" t="s">
        <v>41</v>
      </c>
      <c r="N2" s="22" t="s">
        <v>44</v>
      </c>
      <c r="O2" s="22" t="s">
        <v>46</v>
      </c>
      <c r="P2" s="22" t="s">
        <v>48</v>
      </c>
      <c r="Q2" s="22" t="s">
        <v>50</v>
      </c>
      <c r="R2" s="22" t="s">
        <v>54</v>
      </c>
      <c r="S2" s="22" t="s">
        <v>55</v>
      </c>
      <c r="T2" s="22" t="s">
        <v>58</v>
      </c>
      <c r="U2" s="22" t="s">
        <v>62</v>
      </c>
      <c r="V2" s="22" t="s">
        <v>64</v>
      </c>
      <c r="W2" s="22" t="s">
        <v>68</v>
      </c>
      <c r="X2" s="22" t="s">
        <v>72</v>
      </c>
      <c r="Y2" s="22" t="s">
        <v>74</v>
      </c>
      <c r="Z2" s="22" t="s">
        <v>75</v>
      </c>
      <c r="AA2" s="22" t="s">
        <v>76</v>
      </c>
      <c r="AB2" s="22" t="s">
        <v>78</v>
      </c>
      <c r="AC2" s="22" t="s">
        <v>80</v>
      </c>
      <c r="AD2" s="22" t="s">
        <v>83</v>
      </c>
      <c r="AE2" s="23" t="s">
        <v>82</v>
      </c>
      <c r="AF2" s="24" t="s">
        <v>1</v>
      </c>
      <c r="AG2" s="76" t="s">
        <v>0</v>
      </c>
      <c r="AH2" s="21" t="s">
        <v>21</v>
      </c>
      <c r="AI2" s="22" t="s">
        <v>32</v>
      </c>
      <c r="AJ2" s="22" t="s">
        <v>38</v>
      </c>
      <c r="AK2" s="22" t="s">
        <v>40</v>
      </c>
      <c r="AL2" s="22" t="s">
        <v>43</v>
      </c>
      <c r="AM2" s="75" t="s">
        <v>45</v>
      </c>
      <c r="AN2" s="22" t="s">
        <v>49</v>
      </c>
      <c r="AO2" s="22" t="s">
        <v>51</v>
      </c>
      <c r="AP2" s="22" t="s">
        <v>52</v>
      </c>
      <c r="AQ2" s="22" t="s">
        <v>56</v>
      </c>
      <c r="AR2" s="22" t="s">
        <v>57</v>
      </c>
      <c r="AS2" s="22" t="s">
        <v>59</v>
      </c>
      <c r="AT2" s="22" t="s">
        <v>63</v>
      </c>
      <c r="AU2" s="22" t="s">
        <v>70</v>
      </c>
      <c r="AV2" s="22" t="s">
        <v>71</v>
      </c>
      <c r="AW2" s="22" t="s">
        <v>73</v>
      </c>
      <c r="AX2" s="22" t="s">
        <v>79</v>
      </c>
      <c r="AY2" s="22" t="s">
        <v>81</v>
      </c>
      <c r="AZ2" s="25" t="s">
        <v>84</v>
      </c>
      <c r="BA2" s="51" t="s">
        <v>11</v>
      </c>
      <c r="BB2" s="53" t="s">
        <v>12</v>
      </c>
      <c r="BC2" s="55" t="s">
        <v>13</v>
      </c>
      <c r="BD2" s="3">
        <f aca="true" t="shared" si="0" ref="BD2:BD12">$BD$1</f>
        <v>43</v>
      </c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56" ht="12.75">
      <c r="A3" s="26" t="s">
        <v>25</v>
      </c>
      <c r="B3" s="27">
        <f aca="true" t="shared" si="1" ref="B3:B12">(SUM(G3:AE3)+SUM(AH3:AZ3))/D3</f>
        <v>6.686744186046512</v>
      </c>
      <c r="C3" s="28">
        <f aca="true" t="shared" si="2" ref="C3:C12">(D3/BD3)*100</f>
        <v>100</v>
      </c>
      <c r="D3" s="29">
        <f aca="true" t="shared" si="3" ref="D3:D12">F3+AG3</f>
        <v>43</v>
      </c>
      <c r="E3" s="38">
        <f aca="true" t="shared" si="4" ref="E3:E12">SUM(G3:AE3)/F3</f>
        <v>6.760400000000001</v>
      </c>
      <c r="F3" s="30">
        <f aca="true" t="shared" si="5" ref="F3:F12">COUNTIF(G3:AE3,"&gt;0")</f>
        <v>25</v>
      </c>
      <c r="G3" s="31">
        <v>6.27</v>
      </c>
      <c r="H3" s="69">
        <v>6.35</v>
      </c>
      <c r="I3" s="32">
        <v>6.02</v>
      </c>
      <c r="J3" s="32">
        <v>7.35</v>
      </c>
      <c r="K3" s="70">
        <v>6.03</v>
      </c>
      <c r="L3" s="32">
        <v>6.18</v>
      </c>
      <c r="M3" s="32">
        <v>5.29</v>
      </c>
      <c r="N3" s="32">
        <v>6.22</v>
      </c>
      <c r="O3" s="69">
        <v>8.22</v>
      </c>
      <c r="P3" s="70">
        <v>7.63</v>
      </c>
      <c r="Q3" s="32">
        <v>7.15</v>
      </c>
      <c r="R3" s="32">
        <v>6.8</v>
      </c>
      <c r="S3" s="71">
        <v>6.39</v>
      </c>
      <c r="T3" s="70">
        <v>6.45</v>
      </c>
      <c r="U3" s="32">
        <v>7.17</v>
      </c>
      <c r="V3" s="33">
        <v>7.41</v>
      </c>
      <c r="W3" s="72">
        <v>7.24</v>
      </c>
      <c r="X3" s="74">
        <v>7.77</v>
      </c>
      <c r="Y3" s="33">
        <v>7.46</v>
      </c>
      <c r="Z3" s="72">
        <v>7.5</v>
      </c>
      <c r="AA3" s="72">
        <v>7.16</v>
      </c>
      <c r="AB3" s="33">
        <v>6.49</v>
      </c>
      <c r="AC3" s="33">
        <v>6.68</v>
      </c>
      <c r="AD3" s="33">
        <v>6.59</v>
      </c>
      <c r="AE3" s="73">
        <v>5.19</v>
      </c>
      <c r="AF3" s="34">
        <f aca="true" t="shared" si="6" ref="AF3:AF12">SUM(AH3:AZ3)/AG3</f>
        <v>6.584444444444446</v>
      </c>
      <c r="AG3" s="35">
        <f aca="true" t="shared" si="7" ref="AG3:AG12">COUNTIF(AH3:AZ3,"&gt;0")</f>
        <v>18</v>
      </c>
      <c r="AH3" s="31">
        <v>5.41</v>
      </c>
      <c r="AI3" s="32">
        <v>5.79</v>
      </c>
      <c r="AJ3" s="32">
        <v>6</v>
      </c>
      <c r="AK3" s="32">
        <v>5.77</v>
      </c>
      <c r="AL3" s="70">
        <v>7.35</v>
      </c>
      <c r="AM3" s="32">
        <v>4.52</v>
      </c>
      <c r="AN3" s="32">
        <v>4.75</v>
      </c>
      <c r="AO3" s="32"/>
      <c r="AP3" s="69">
        <v>7.55</v>
      </c>
      <c r="AQ3" s="70">
        <v>8.22</v>
      </c>
      <c r="AR3" s="32">
        <v>6.38</v>
      </c>
      <c r="AS3" s="32">
        <v>7</v>
      </c>
      <c r="AT3" s="69">
        <v>6.62</v>
      </c>
      <c r="AU3" s="32">
        <v>6.62</v>
      </c>
      <c r="AV3" s="32">
        <v>7.01</v>
      </c>
      <c r="AW3" s="32">
        <v>7.64</v>
      </c>
      <c r="AX3" s="32">
        <v>7.45</v>
      </c>
      <c r="AY3" s="69">
        <v>7.44</v>
      </c>
      <c r="AZ3" s="81">
        <v>7</v>
      </c>
      <c r="BA3" s="52">
        <v>7</v>
      </c>
      <c r="BB3" s="54">
        <v>7</v>
      </c>
      <c r="BC3" s="56">
        <v>4</v>
      </c>
      <c r="BD3" s="3">
        <f t="shared" si="0"/>
        <v>43</v>
      </c>
    </row>
    <row r="4" spans="1:56" ht="12.75">
      <c r="A4" s="26" t="s">
        <v>20</v>
      </c>
      <c r="B4" s="27">
        <f t="shared" si="1"/>
        <v>6.683636363636364</v>
      </c>
      <c r="C4" s="28">
        <f t="shared" si="2"/>
        <v>76.74418604651163</v>
      </c>
      <c r="D4" s="29">
        <f t="shared" si="3"/>
        <v>33</v>
      </c>
      <c r="E4" s="38">
        <f t="shared" si="4"/>
        <v>6.658499999999999</v>
      </c>
      <c r="F4" s="30">
        <f t="shared" si="5"/>
        <v>20</v>
      </c>
      <c r="G4" s="31">
        <v>6.96</v>
      </c>
      <c r="H4" s="32">
        <v>5.75</v>
      </c>
      <c r="I4" s="32"/>
      <c r="J4" s="70">
        <v>7.67</v>
      </c>
      <c r="K4" s="32">
        <v>5.15</v>
      </c>
      <c r="L4" s="32"/>
      <c r="M4" s="32">
        <v>4.06</v>
      </c>
      <c r="N4" s="32">
        <v>5.87</v>
      </c>
      <c r="O4" s="32"/>
      <c r="P4" s="32"/>
      <c r="Q4" s="32">
        <v>5.35</v>
      </c>
      <c r="R4" s="32"/>
      <c r="S4" s="32">
        <v>5.73</v>
      </c>
      <c r="T4" s="32">
        <v>5.02</v>
      </c>
      <c r="U4" s="70">
        <v>8.14</v>
      </c>
      <c r="V4" s="72">
        <v>8.09</v>
      </c>
      <c r="W4" s="33">
        <v>6.92</v>
      </c>
      <c r="X4" s="33">
        <v>7.02</v>
      </c>
      <c r="Y4" s="72">
        <v>7.93</v>
      </c>
      <c r="Z4" s="33">
        <v>6.84</v>
      </c>
      <c r="AA4" s="33">
        <v>6.95</v>
      </c>
      <c r="AB4" s="74">
        <v>7.6</v>
      </c>
      <c r="AC4" s="74">
        <v>7.48</v>
      </c>
      <c r="AD4" s="74">
        <v>8.04</v>
      </c>
      <c r="AE4" s="74">
        <v>6.6</v>
      </c>
      <c r="AF4" s="34">
        <f t="shared" si="6"/>
        <v>6.722307692307693</v>
      </c>
      <c r="AG4" s="35">
        <f t="shared" si="7"/>
        <v>13</v>
      </c>
      <c r="AH4" s="31">
        <v>6.2</v>
      </c>
      <c r="AI4" s="32">
        <v>6.15</v>
      </c>
      <c r="AJ4" s="32"/>
      <c r="AK4" s="32">
        <v>5</v>
      </c>
      <c r="AL4" s="32"/>
      <c r="AM4" s="32"/>
      <c r="AN4" s="32">
        <v>3.94</v>
      </c>
      <c r="AO4" s="32"/>
      <c r="AP4" s="32"/>
      <c r="AQ4" s="32">
        <v>7.37</v>
      </c>
      <c r="AR4" s="32">
        <v>5.79</v>
      </c>
      <c r="AS4" s="69">
        <v>7.68</v>
      </c>
      <c r="AT4" s="70">
        <v>6.5</v>
      </c>
      <c r="AU4" s="32"/>
      <c r="AV4" s="70">
        <v>8.16</v>
      </c>
      <c r="AW4" s="70">
        <v>8.21</v>
      </c>
      <c r="AX4" s="70">
        <v>7.84</v>
      </c>
      <c r="AY4" s="71">
        <v>7.16</v>
      </c>
      <c r="AZ4" s="82">
        <v>7.39</v>
      </c>
      <c r="BA4" s="52">
        <v>6</v>
      </c>
      <c r="BB4" s="54">
        <v>6</v>
      </c>
      <c r="BC4" s="56">
        <v>3</v>
      </c>
      <c r="BD4" s="3">
        <f t="shared" si="0"/>
        <v>43</v>
      </c>
    </row>
    <row r="5" spans="1:56" ht="12.75">
      <c r="A5" s="26" t="s">
        <v>10</v>
      </c>
      <c r="B5" s="27">
        <f t="shared" si="1"/>
        <v>6.257027027027027</v>
      </c>
      <c r="C5" s="28">
        <f t="shared" si="2"/>
        <v>86.04651162790698</v>
      </c>
      <c r="D5" s="29">
        <f t="shared" si="3"/>
        <v>37</v>
      </c>
      <c r="E5" s="38">
        <f t="shared" si="4"/>
        <v>6.500526315789474</v>
      </c>
      <c r="F5" s="30">
        <f t="shared" si="5"/>
        <v>19</v>
      </c>
      <c r="G5" s="31">
        <v>6.18</v>
      </c>
      <c r="H5" s="32">
        <v>5.85</v>
      </c>
      <c r="I5" s="32">
        <v>6.23</v>
      </c>
      <c r="J5" s="32"/>
      <c r="K5" s="32"/>
      <c r="L5" s="32"/>
      <c r="M5" s="32"/>
      <c r="N5" s="32">
        <v>5.69</v>
      </c>
      <c r="O5" s="32"/>
      <c r="P5" s="32"/>
      <c r="Q5" s="32">
        <v>6.51</v>
      </c>
      <c r="R5" s="32">
        <v>6.85</v>
      </c>
      <c r="S5" s="32">
        <v>6.2</v>
      </c>
      <c r="T5" s="32">
        <v>5.01</v>
      </c>
      <c r="U5" s="32">
        <v>6.82</v>
      </c>
      <c r="V5" s="33">
        <v>6.33</v>
      </c>
      <c r="W5" s="33">
        <v>6.54</v>
      </c>
      <c r="X5" s="72">
        <v>7.5</v>
      </c>
      <c r="Y5" s="33">
        <v>7.55</v>
      </c>
      <c r="Z5" s="74">
        <v>7.91</v>
      </c>
      <c r="AA5" s="73">
        <v>7.29</v>
      </c>
      <c r="AB5" s="72">
        <v>6.57</v>
      </c>
      <c r="AC5" s="33">
        <v>6.81</v>
      </c>
      <c r="AD5" s="72">
        <v>6.69</v>
      </c>
      <c r="AE5" s="33">
        <v>4.98</v>
      </c>
      <c r="AF5" s="34">
        <f t="shared" si="6"/>
        <v>6</v>
      </c>
      <c r="AG5" s="35">
        <f t="shared" si="7"/>
        <v>18</v>
      </c>
      <c r="AH5" s="31">
        <v>6.3</v>
      </c>
      <c r="AI5" s="32">
        <v>5</v>
      </c>
      <c r="AJ5" s="32">
        <v>4.64</v>
      </c>
      <c r="AK5" s="32">
        <v>4.47</v>
      </c>
      <c r="AL5" s="32">
        <v>5.88</v>
      </c>
      <c r="AM5" s="69">
        <v>5.04</v>
      </c>
      <c r="AN5" s="32">
        <v>3.66</v>
      </c>
      <c r="AO5" s="32">
        <v>3.96</v>
      </c>
      <c r="AP5" s="70">
        <v>7.23</v>
      </c>
      <c r="AQ5" s="69">
        <v>8.48</v>
      </c>
      <c r="AR5" s="70">
        <v>6.53</v>
      </c>
      <c r="AS5" s="32">
        <v>6.6</v>
      </c>
      <c r="AT5" s="32"/>
      <c r="AU5" s="32">
        <v>5.94</v>
      </c>
      <c r="AV5" s="32">
        <v>6.71</v>
      </c>
      <c r="AW5" s="32">
        <v>7.31</v>
      </c>
      <c r="AX5" s="71">
        <v>7.48</v>
      </c>
      <c r="AY5" s="32">
        <v>6.48</v>
      </c>
      <c r="AZ5" s="36">
        <v>6.29</v>
      </c>
      <c r="BA5" s="52">
        <v>3</v>
      </c>
      <c r="BB5" s="54">
        <v>3</v>
      </c>
      <c r="BC5" s="56">
        <v>4</v>
      </c>
      <c r="BD5" s="3">
        <f t="shared" si="0"/>
        <v>43</v>
      </c>
    </row>
    <row r="6" spans="1:56" ht="12.75">
      <c r="A6" s="26" t="s">
        <v>8</v>
      </c>
      <c r="B6" s="27">
        <f t="shared" si="1"/>
        <v>6.23219512195122</v>
      </c>
      <c r="C6" s="28">
        <f t="shared" si="2"/>
        <v>95.34883720930233</v>
      </c>
      <c r="D6" s="29">
        <f t="shared" si="3"/>
        <v>41</v>
      </c>
      <c r="E6" s="38">
        <f t="shared" si="4"/>
        <v>6.285833333333334</v>
      </c>
      <c r="F6" s="30">
        <f t="shared" si="5"/>
        <v>24</v>
      </c>
      <c r="G6" s="31">
        <v>6.18</v>
      </c>
      <c r="H6" s="32">
        <v>5.87</v>
      </c>
      <c r="I6" s="32">
        <v>6.48</v>
      </c>
      <c r="J6" s="32">
        <v>6.31</v>
      </c>
      <c r="K6" s="32">
        <v>5.63</v>
      </c>
      <c r="L6" s="32">
        <v>6.13</v>
      </c>
      <c r="M6" s="32"/>
      <c r="N6" s="70">
        <v>6.59</v>
      </c>
      <c r="O6" s="32">
        <v>7.2</v>
      </c>
      <c r="P6" s="32">
        <v>7.1</v>
      </c>
      <c r="Q6" s="32">
        <v>6.69</v>
      </c>
      <c r="R6" s="32">
        <v>6.14</v>
      </c>
      <c r="S6" s="70">
        <v>6.96</v>
      </c>
      <c r="T6" s="71">
        <v>5.54</v>
      </c>
      <c r="U6" s="32">
        <v>5.94</v>
      </c>
      <c r="V6" s="33">
        <v>6.21</v>
      </c>
      <c r="W6" s="33">
        <v>6.75</v>
      </c>
      <c r="X6" s="33">
        <v>6.18</v>
      </c>
      <c r="Y6" s="33">
        <v>7.21</v>
      </c>
      <c r="Z6" s="33">
        <v>6.86</v>
      </c>
      <c r="AA6" s="33">
        <v>6.63</v>
      </c>
      <c r="AB6" s="33">
        <v>5.56</v>
      </c>
      <c r="AC6" s="33">
        <v>6.28</v>
      </c>
      <c r="AD6" s="33">
        <v>6.09</v>
      </c>
      <c r="AE6" s="33">
        <v>4.33</v>
      </c>
      <c r="AF6" s="34">
        <f t="shared" si="6"/>
        <v>6.156470588235294</v>
      </c>
      <c r="AG6" s="35">
        <f t="shared" si="7"/>
        <v>17</v>
      </c>
      <c r="AH6" s="31">
        <v>6.09</v>
      </c>
      <c r="AI6" s="32">
        <v>5.67</v>
      </c>
      <c r="AJ6" s="32">
        <v>5.6</v>
      </c>
      <c r="AK6" s="32"/>
      <c r="AL6" s="32"/>
      <c r="AM6" s="32">
        <v>4.63</v>
      </c>
      <c r="AN6" s="71">
        <v>5.06</v>
      </c>
      <c r="AO6" s="32">
        <v>4.41</v>
      </c>
      <c r="AP6" s="32">
        <v>6.42</v>
      </c>
      <c r="AQ6" s="71">
        <v>7.78</v>
      </c>
      <c r="AR6" s="69">
        <v>7</v>
      </c>
      <c r="AS6" s="70">
        <v>7.16</v>
      </c>
      <c r="AT6" s="32">
        <v>5.43</v>
      </c>
      <c r="AU6" s="32">
        <v>5.33</v>
      </c>
      <c r="AV6" s="32">
        <v>6.57</v>
      </c>
      <c r="AW6" s="32">
        <v>7.27</v>
      </c>
      <c r="AX6" s="32">
        <v>7.02</v>
      </c>
      <c r="AY6" s="32">
        <v>7.12</v>
      </c>
      <c r="AZ6" s="36">
        <v>6.1</v>
      </c>
      <c r="BA6" s="52">
        <v>1</v>
      </c>
      <c r="BB6" s="54">
        <v>3</v>
      </c>
      <c r="BC6" s="56">
        <v>3</v>
      </c>
      <c r="BD6" s="3">
        <f t="shared" si="0"/>
        <v>43</v>
      </c>
    </row>
    <row r="7" spans="1:56" ht="12.75">
      <c r="A7" s="26" t="s">
        <v>14</v>
      </c>
      <c r="B7" s="27">
        <f t="shared" si="1"/>
        <v>6.026785714285714</v>
      </c>
      <c r="C7" s="28">
        <f t="shared" si="2"/>
        <v>65.11627906976744</v>
      </c>
      <c r="D7" s="29">
        <f t="shared" si="3"/>
        <v>28</v>
      </c>
      <c r="E7" s="38">
        <f t="shared" si="4"/>
        <v>6.175</v>
      </c>
      <c r="F7" s="30">
        <f t="shared" si="5"/>
        <v>16</v>
      </c>
      <c r="G7" s="31"/>
      <c r="H7" s="32">
        <v>4.4</v>
      </c>
      <c r="I7" s="32">
        <v>4.95</v>
      </c>
      <c r="J7" s="32">
        <v>7.17</v>
      </c>
      <c r="K7" s="32">
        <v>4.49</v>
      </c>
      <c r="L7" s="32">
        <v>5.18</v>
      </c>
      <c r="M7" s="32">
        <v>3.82</v>
      </c>
      <c r="N7" s="71">
        <v>6.56</v>
      </c>
      <c r="O7" s="32">
        <v>7.19</v>
      </c>
      <c r="P7" s="32">
        <v>6.88</v>
      </c>
      <c r="Q7" s="70">
        <v>7.95</v>
      </c>
      <c r="R7" s="32">
        <v>4.53</v>
      </c>
      <c r="S7" s="32"/>
      <c r="T7" s="69">
        <v>7.38</v>
      </c>
      <c r="U7" s="32">
        <v>7.83</v>
      </c>
      <c r="V7" s="33">
        <v>6.52</v>
      </c>
      <c r="W7" s="33">
        <v>6.71</v>
      </c>
      <c r="X7" s="33">
        <v>7.24</v>
      </c>
      <c r="Y7" s="33"/>
      <c r="Z7" s="33"/>
      <c r="AA7" s="33"/>
      <c r="AB7" s="33"/>
      <c r="AC7" s="33"/>
      <c r="AD7" s="33"/>
      <c r="AE7" s="33"/>
      <c r="AF7" s="34">
        <f t="shared" si="6"/>
        <v>5.829166666666666</v>
      </c>
      <c r="AG7" s="35">
        <f t="shared" si="7"/>
        <v>12</v>
      </c>
      <c r="AH7" s="31">
        <v>5.44</v>
      </c>
      <c r="AI7" s="32">
        <v>6.36</v>
      </c>
      <c r="AJ7" s="32"/>
      <c r="AK7" s="32"/>
      <c r="AL7" s="71">
        <v>7.25</v>
      </c>
      <c r="AM7" s="71">
        <v>4.74</v>
      </c>
      <c r="AN7" s="69">
        <v>5.92</v>
      </c>
      <c r="AO7" s="70">
        <v>5.26</v>
      </c>
      <c r="AP7" s="32">
        <v>6.07</v>
      </c>
      <c r="AQ7" s="32">
        <v>6.69</v>
      </c>
      <c r="AR7" s="32">
        <v>6.08</v>
      </c>
      <c r="AS7" s="32"/>
      <c r="AT7" s="32">
        <v>4.83</v>
      </c>
      <c r="AU7" s="32">
        <v>5.06</v>
      </c>
      <c r="AV7" s="32">
        <v>6.25</v>
      </c>
      <c r="AW7" s="32"/>
      <c r="AX7" s="32"/>
      <c r="AY7" s="32"/>
      <c r="AZ7" s="36"/>
      <c r="BA7" s="52">
        <v>2</v>
      </c>
      <c r="BB7" s="54">
        <v>2</v>
      </c>
      <c r="BC7" s="56">
        <v>3</v>
      </c>
      <c r="BD7" s="3">
        <f t="shared" si="0"/>
        <v>43</v>
      </c>
    </row>
    <row r="8" spans="1:56" ht="12.75">
      <c r="A8" s="26" t="s">
        <v>26</v>
      </c>
      <c r="B8" s="27">
        <f t="shared" si="1"/>
        <v>6.015853658536585</v>
      </c>
      <c r="C8" s="28">
        <f t="shared" si="2"/>
        <v>95.34883720930233</v>
      </c>
      <c r="D8" s="29">
        <f t="shared" si="3"/>
        <v>41</v>
      </c>
      <c r="E8" s="38">
        <f t="shared" si="4"/>
        <v>6.158260869565218</v>
      </c>
      <c r="F8" s="30">
        <f t="shared" si="5"/>
        <v>23</v>
      </c>
      <c r="G8" s="12">
        <v>7.27</v>
      </c>
      <c r="H8" s="32">
        <v>5.85</v>
      </c>
      <c r="I8" s="32">
        <v>6.41</v>
      </c>
      <c r="J8" s="69">
        <v>7.75</v>
      </c>
      <c r="K8" s="32">
        <v>5.73</v>
      </c>
      <c r="L8" s="70">
        <v>6.49</v>
      </c>
      <c r="M8" s="32">
        <v>4.87</v>
      </c>
      <c r="N8" s="32"/>
      <c r="O8" s="32">
        <v>7.47</v>
      </c>
      <c r="P8" s="32">
        <v>7.06</v>
      </c>
      <c r="Q8" s="32">
        <v>6.73</v>
      </c>
      <c r="R8" s="32">
        <v>6.59</v>
      </c>
      <c r="S8" s="32">
        <v>4.71</v>
      </c>
      <c r="T8" s="32">
        <v>4.51</v>
      </c>
      <c r="U8" s="32">
        <v>6.39</v>
      </c>
      <c r="V8" s="33">
        <v>6.47</v>
      </c>
      <c r="W8" s="33">
        <v>6.35</v>
      </c>
      <c r="X8" s="33">
        <v>6.95</v>
      </c>
      <c r="Y8" s="33">
        <v>7.31</v>
      </c>
      <c r="Z8" s="33">
        <v>6.49</v>
      </c>
      <c r="AA8" s="33"/>
      <c r="AB8" s="33">
        <v>5.67</v>
      </c>
      <c r="AC8" s="33">
        <v>5.81</v>
      </c>
      <c r="AD8" s="33">
        <v>5.33</v>
      </c>
      <c r="AE8" s="33">
        <v>3.43</v>
      </c>
      <c r="AF8" s="34">
        <f t="shared" si="6"/>
        <v>5.833888888888889</v>
      </c>
      <c r="AG8" s="35">
        <f t="shared" si="7"/>
        <v>18</v>
      </c>
      <c r="AH8" s="12">
        <v>7.09</v>
      </c>
      <c r="AI8" s="32"/>
      <c r="AJ8" s="32">
        <v>6.5</v>
      </c>
      <c r="AK8" s="32">
        <v>5.5</v>
      </c>
      <c r="AL8" s="32">
        <v>6.12</v>
      </c>
      <c r="AM8" s="32">
        <v>4</v>
      </c>
      <c r="AN8" s="32">
        <v>3.81</v>
      </c>
      <c r="AO8" s="32">
        <v>4.07</v>
      </c>
      <c r="AP8" s="32">
        <v>6.52</v>
      </c>
      <c r="AQ8" s="32">
        <v>6.81</v>
      </c>
      <c r="AR8" s="32">
        <v>5.4</v>
      </c>
      <c r="AS8" s="32">
        <v>6</v>
      </c>
      <c r="AT8" s="32">
        <v>4.77</v>
      </c>
      <c r="AU8" s="32">
        <v>5.58</v>
      </c>
      <c r="AV8" s="32">
        <v>6.42</v>
      </c>
      <c r="AW8" s="32">
        <v>7.55</v>
      </c>
      <c r="AX8" s="32">
        <v>7.18</v>
      </c>
      <c r="AY8" s="32">
        <v>6.42</v>
      </c>
      <c r="AZ8" s="36">
        <v>5.27</v>
      </c>
      <c r="BA8" s="52">
        <v>1</v>
      </c>
      <c r="BB8" s="54">
        <v>1</v>
      </c>
      <c r="BC8" s="56">
        <v>3</v>
      </c>
      <c r="BD8" s="3">
        <f t="shared" si="0"/>
        <v>43</v>
      </c>
    </row>
    <row r="9" spans="1:56" ht="12.75">
      <c r="A9" s="26" t="s">
        <v>42</v>
      </c>
      <c r="B9" s="27">
        <f t="shared" si="1"/>
        <v>5.986153846153846</v>
      </c>
      <c r="C9" s="28">
        <f t="shared" si="2"/>
        <v>60.46511627906976</v>
      </c>
      <c r="D9" s="29">
        <f t="shared" si="3"/>
        <v>26</v>
      </c>
      <c r="E9" s="38">
        <f t="shared" si="4"/>
        <v>6.072666666666667</v>
      </c>
      <c r="F9" s="30">
        <f t="shared" si="5"/>
        <v>15</v>
      </c>
      <c r="G9" s="31"/>
      <c r="H9" s="32"/>
      <c r="I9" s="32"/>
      <c r="J9" s="32"/>
      <c r="K9" s="32"/>
      <c r="L9" s="32"/>
      <c r="M9" s="32">
        <v>4.22</v>
      </c>
      <c r="N9" s="69">
        <v>6.83</v>
      </c>
      <c r="O9" s="71">
        <v>8.04</v>
      </c>
      <c r="P9" s="71">
        <v>7.62</v>
      </c>
      <c r="Q9" s="71">
        <v>7.67</v>
      </c>
      <c r="R9" s="32">
        <v>6.85</v>
      </c>
      <c r="S9" s="32">
        <v>6</v>
      </c>
      <c r="T9" s="32"/>
      <c r="U9" s="32"/>
      <c r="V9" s="33"/>
      <c r="W9" s="33">
        <v>5.64</v>
      </c>
      <c r="X9" s="33">
        <v>5.16</v>
      </c>
      <c r="Y9" s="33">
        <v>5.62</v>
      </c>
      <c r="Z9" s="33">
        <v>5.35</v>
      </c>
      <c r="AA9" s="33">
        <v>6.49</v>
      </c>
      <c r="AB9" s="33">
        <v>4.84</v>
      </c>
      <c r="AC9" s="33">
        <v>6</v>
      </c>
      <c r="AD9" s="33">
        <v>4.76</v>
      </c>
      <c r="AE9" s="33"/>
      <c r="AF9" s="34">
        <f t="shared" si="6"/>
        <v>5.868181818181819</v>
      </c>
      <c r="AG9" s="35">
        <f t="shared" si="7"/>
        <v>11</v>
      </c>
      <c r="AH9" s="31"/>
      <c r="AI9" s="32"/>
      <c r="AJ9" s="32"/>
      <c r="AK9" s="32"/>
      <c r="AL9" s="69">
        <v>7.47</v>
      </c>
      <c r="AM9" s="70">
        <v>4.92</v>
      </c>
      <c r="AN9" s="70">
        <v>5.17</v>
      </c>
      <c r="AO9" s="32">
        <v>4.78</v>
      </c>
      <c r="AP9" s="71">
        <v>7.13</v>
      </c>
      <c r="AQ9" s="32"/>
      <c r="AR9" s="32"/>
      <c r="AS9" s="32"/>
      <c r="AT9" s="32"/>
      <c r="AU9" s="32">
        <v>5.85</v>
      </c>
      <c r="AV9" s="32">
        <v>5.41</v>
      </c>
      <c r="AW9" s="32">
        <v>5.67</v>
      </c>
      <c r="AX9" s="32">
        <v>6.79</v>
      </c>
      <c r="AY9" s="32">
        <v>5.79</v>
      </c>
      <c r="AZ9" s="36">
        <v>5.57</v>
      </c>
      <c r="BA9" s="52">
        <v>2</v>
      </c>
      <c r="BB9" s="54">
        <v>2</v>
      </c>
      <c r="BC9" s="56">
        <v>4</v>
      </c>
      <c r="BD9" s="3">
        <f t="shared" si="0"/>
        <v>43</v>
      </c>
    </row>
    <row r="10" spans="1:56" ht="12.75">
      <c r="A10" s="26" t="s">
        <v>15</v>
      </c>
      <c r="B10" s="27">
        <f t="shared" si="1"/>
        <v>5.900833333333334</v>
      </c>
      <c r="C10" s="28">
        <f t="shared" si="2"/>
        <v>55.81395348837209</v>
      </c>
      <c r="D10" s="29">
        <f t="shared" si="3"/>
        <v>24</v>
      </c>
      <c r="E10" s="38">
        <f t="shared" si="4"/>
        <v>5.8950000000000005</v>
      </c>
      <c r="F10" s="30">
        <f t="shared" si="5"/>
        <v>14</v>
      </c>
      <c r="G10" s="31">
        <v>6.49</v>
      </c>
      <c r="H10" s="70">
        <v>6.29</v>
      </c>
      <c r="I10" s="69">
        <v>8.2</v>
      </c>
      <c r="J10" s="32">
        <v>7.04</v>
      </c>
      <c r="K10" s="69">
        <v>6.06</v>
      </c>
      <c r="L10" s="32">
        <v>6.36</v>
      </c>
      <c r="M10" s="32">
        <v>4.6</v>
      </c>
      <c r="N10" s="32">
        <v>5.65</v>
      </c>
      <c r="O10" s="32"/>
      <c r="P10" s="32"/>
      <c r="Q10" s="32"/>
      <c r="R10" s="32"/>
      <c r="S10" s="32">
        <v>5.66</v>
      </c>
      <c r="T10" s="32"/>
      <c r="U10" s="32">
        <v>6.53</v>
      </c>
      <c r="V10" s="33">
        <v>5.09</v>
      </c>
      <c r="W10" s="33"/>
      <c r="X10" s="33"/>
      <c r="Y10" s="33"/>
      <c r="Z10" s="33"/>
      <c r="AA10" s="33"/>
      <c r="AB10" s="33">
        <v>4.7</v>
      </c>
      <c r="AC10" s="33">
        <v>4.92</v>
      </c>
      <c r="AD10" s="33">
        <v>4.94</v>
      </c>
      <c r="AE10" s="33"/>
      <c r="AF10" s="34">
        <f t="shared" si="6"/>
        <v>5.909000000000001</v>
      </c>
      <c r="AG10" s="35">
        <f t="shared" si="7"/>
        <v>10</v>
      </c>
      <c r="AH10" s="50">
        <v>7.15</v>
      </c>
      <c r="AI10" s="70">
        <v>6.66</v>
      </c>
      <c r="AJ10" s="32">
        <v>5.75</v>
      </c>
      <c r="AK10" s="70">
        <v>6.75</v>
      </c>
      <c r="AL10" s="32">
        <v>6.88</v>
      </c>
      <c r="AM10" s="32">
        <v>4.44</v>
      </c>
      <c r="AN10" s="32"/>
      <c r="AO10" s="32"/>
      <c r="AP10" s="32"/>
      <c r="AQ10" s="32"/>
      <c r="AR10" s="32">
        <v>5.43</v>
      </c>
      <c r="AS10" s="32">
        <v>5.96</v>
      </c>
      <c r="AT10" s="32">
        <v>5.07</v>
      </c>
      <c r="AU10" s="32"/>
      <c r="AV10" s="32"/>
      <c r="AW10" s="32"/>
      <c r="AX10" s="32"/>
      <c r="AY10" s="32">
        <v>5</v>
      </c>
      <c r="AZ10" s="36"/>
      <c r="BA10" s="52">
        <v>3</v>
      </c>
      <c r="BB10" s="54">
        <v>3</v>
      </c>
      <c r="BC10" s="56"/>
      <c r="BD10" s="3">
        <f t="shared" si="0"/>
        <v>43</v>
      </c>
    </row>
    <row r="11" spans="1:56" ht="12.75">
      <c r="A11" s="26" t="s">
        <v>17</v>
      </c>
      <c r="B11" s="27">
        <f t="shared" si="1"/>
        <v>5.870357142857143</v>
      </c>
      <c r="C11" s="28">
        <f t="shared" si="2"/>
        <v>65.11627906976744</v>
      </c>
      <c r="D11" s="29">
        <f t="shared" si="3"/>
        <v>28</v>
      </c>
      <c r="E11" s="38">
        <f t="shared" si="4"/>
        <v>6.184117647058824</v>
      </c>
      <c r="F11" s="30">
        <f t="shared" si="5"/>
        <v>17</v>
      </c>
      <c r="G11" s="11">
        <v>7.29</v>
      </c>
      <c r="H11" s="32">
        <v>5.87</v>
      </c>
      <c r="I11" s="70">
        <v>7.18</v>
      </c>
      <c r="J11" s="71">
        <v>7.42</v>
      </c>
      <c r="K11" s="32">
        <v>4.66</v>
      </c>
      <c r="L11" s="32"/>
      <c r="M11" s="32"/>
      <c r="N11" s="32">
        <v>6.29</v>
      </c>
      <c r="O11" s="32">
        <v>7.12</v>
      </c>
      <c r="P11" s="69">
        <v>7.92</v>
      </c>
      <c r="Q11" s="69">
        <v>8.48</v>
      </c>
      <c r="R11" s="32">
        <v>6.43</v>
      </c>
      <c r="S11" s="32">
        <v>5.93</v>
      </c>
      <c r="T11" s="32">
        <v>4.92</v>
      </c>
      <c r="U11" s="32">
        <v>5.86</v>
      </c>
      <c r="V11" s="33">
        <v>4.67</v>
      </c>
      <c r="W11" s="33"/>
      <c r="X11" s="33">
        <v>5.16</v>
      </c>
      <c r="Y11" s="33"/>
      <c r="Z11" s="33"/>
      <c r="AA11" s="33"/>
      <c r="AB11" s="33"/>
      <c r="AC11" s="33">
        <v>5.45</v>
      </c>
      <c r="AD11" s="33"/>
      <c r="AE11" s="33">
        <v>4.48</v>
      </c>
      <c r="AF11" s="34">
        <f t="shared" si="6"/>
        <v>5.385454545454547</v>
      </c>
      <c r="AG11" s="35">
        <f t="shared" si="7"/>
        <v>11</v>
      </c>
      <c r="AH11" s="31">
        <v>6.33</v>
      </c>
      <c r="AI11" s="32">
        <v>5.72</v>
      </c>
      <c r="AJ11" s="32"/>
      <c r="AK11" s="32"/>
      <c r="AL11" s="32"/>
      <c r="AM11" s="32">
        <v>4.23</v>
      </c>
      <c r="AN11" s="32">
        <v>5.03</v>
      </c>
      <c r="AO11" s="71">
        <v>4.93</v>
      </c>
      <c r="AP11" s="32">
        <v>6.61</v>
      </c>
      <c r="AQ11" s="32">
        <v>5.92</v>
      </c>
      <c r="AR11" s="32">
        <v>5.43</v>
      </c>
      <c r="AS11" s="32"/>
      <c r="AT11" s="32">
        <v>4.42</v>
      </c>
      <c r="AU11" s="32"/>
      <c r="AV11" s="32"/>
      <c r="AW11" s="32"/>
      <c r="AX11" s="32"/>
      <c r="AY11" s="32">
        <v>5.96</v>
      </c>
      <c r="AZ11" s="36">
        <v>4.66</v>
      </c>
      <c r="BA11" s="52">
        <v>2</v>
      </c>
      <c r="BB11" s="54">
        <v>2</v>
      </c>
      <c r="BC11" s="56">
        <v>2</v>
      </c>
      <c r="BD11" s="3">
        <f t="shared" si="0"/>
        <v>43</v>
      </c>
    </row>
    <row r="12" spans="1:56" ht="12.75">
      <c r="A12" s="26" t="s">
        <v>16</v>
      </c>
      <c r="B12" s="27">
        <f t="shared" si="1"/>
        <v>5.847804878048781</v>
      </c>
      <c r="C12" s="28">
        <f t="shared" si="2"/>
        <v>95.34883720930233</v>
      </c>
      <c r="D12" s="29">
        <f t="shared" si="3"/>
        <v>41</v>
      </c>
      <c r="E12" s="38">
        <f t="shared" si="4"/>
        <v>6.048750000000001</v>
      </c>
      <c r="F12" s="30">
        <f t="shared" si="5"/>
        <v>24</v>
      </c>
      <c r="G12" s="50">
        <v>7.42</v>
      </c>
      <c r="H12" s="32">
        <v>5.52</v>
      </c>
      <c r="I12" s="32">
        <v>6.82</v>
      </c>
      <c r="J12" s="32">
        <v>6.41</v>
      </c>
      <c r="K12" s="32">
        <v>5.59</v>
      </c>
      <c r="L12" s="71">
        <v>6.45</v>
      </c>
      <c r="M12" s="32">
        <v>4.22</v>
      </c>
      <c r="N12" s="32">
        <v>5.38</v>
      </c>
      <c r="O12" s="32">
        <v>6.4</v>
      </c>
      <c r="P12" s="32">
        <v>7.09</v>
      </c>
      <c r="Q12" s="32">
        <v>7.59</v>
      </c>
      <c r="R12" s="71">
        <v>6.9</v>
      </c>
      <c r="S12" s="32">
        <v>6.25</v>
      </c>
      <c r="T12" s="32">
        <v>4.51</v>
      </c>
      <c r="U12" s="32">
        <v>5.98</v>
      </c>
      <c r="V12" s="33">
        <v>3.98</v>
      </c>
      <c r="W12" s="33"/>
      <c r="X12" s="33">
        <v>6.93</v>
      </c>
      <c r="Y12" s="33">
        <v>6.81</v>
      </c>
      <c r="Z12" s="33">
        <v>7.02</v>
      </c>
      <c r="AA12" s="33">
        <v>6.45</v>
      </c>
      <c r="AB12" s="33">
        <v>6.04</v>
      </c>
      <c r="AC12" s="33">
        <v>5.81</v>
      </c>
      <c r="AD12" s="33">
        <v>5.92</v>
      </c>
      <c r="AE12" s="33">
        <v>3.68</v>
      </c>
      <c r="AF12" s="34">
        <f t="shared" si="6"/>
        <v>5.564117647058824</v>
      </c>
      <c r="AG12" s="35">
        <f t="shared" si="7"/>
        <v>17</v>
      </c>
      <c r="AH12" s="31">
        <v>6.62</v>
      </c>
      <c r="AI12" s="71">
        <v>6.42</v>
      </c>
      <c r="AJ12" s="32">
        <v>5.83</v>
      </c>
      <c r="AK12" s="71">
        <v>6.5</v>
      </c>
      <c r="AL12" s="32">
        <v>7</v>
      </c>
      <c r="AM12" s="32">
        <v>3.93</v>
      </c>
      <c r="AN12" s="32">
        <v>3.89</v>
      </c>
      <c r="AO12" s="32">
        <v>4</v>
      </c>
      <c r="AP12" s="32">
        <v>6.35</v>
      </c>
      <c r="AQ12" s="32">
        <v>6.93</v>
      </c>
      <c r="AR12" s="32">
        <v>5.69</v>
      </c>
      <c r="AS12" s="32">
        <v>4.88</v>
      </c>
      <c r="AT12" s="32">
        <v>4.2</v>
      </c>
      <c r="AU12" s="32">
        <v>4.61</v>
      </c>
      <c r="AV12" s="32"/>
      <c r="AW12" s="32">
        <v>6.9</v>
      </c>
      <c r="AX12" s="32"/>
      <c r="AY12" s="32">
        <v>6.08</v>
      </c>
      <c r="AZ12" s="36">
        <v>4.76</v>
      </c>
      <c r="BA12" s="52">
        <v>1</v>
      </c>
      <c r="BB12" s="54"/>
      <c r="BC12" s="56">
        <v>4</v>
      </c>
      <c r="BD12" s="3">
        <f t="shared" si="0"/>
        <v>43</v>
      </c>
    </row>
    <row r="13" spans="1:56" ht="12.75">
      <c r="A13" s="57"/>
      <c r="B13" s="58"/>
      <c r="C13" s="59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67"/>
      <c r="AH13" s="63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8"/>
      <c r="BA13" s="52"/>
      <c r="BB13" s="54"/>
      <c r="BC13" s="56"/>
      <c r="BD13" s="3"/>
    </row>
    <row r="14" spans="1:56" ht="12.75">
      <c r="A14" s="26" t="s">
        <v>53</v>
      </c>
      <c r="B14" s="27">
        <f aca="true" t="shared" si="8" ref="B14:B33">(SUM(G14:AE14)+SUM(AH14:AZ14))/D14</f>
        <v>7.106</v>
      </c>
      <c r="C14" s="28">
        <f aca="true" t="shared" si="9" ref="C14:C33">(D14/BD14)*100</f>
        <v>11.627906976744185</v>
      </c>
      <c r="D14" s="29">
        <f aca="true" t="shared" si="10" ref="D14:D33">F14+AG14</f>
        <v>5</v>
      </c>
      <c r="E14" s="38">
        <f aca="true" t="shared" si="11" ref="E14:E33">SUM(G14:AE14)/F14</f>
        <v>7.59</v>
      </c>
      <c r="F14" s="30">
        <f aca="true" t="shared" si="12" ref="F14:F33">COUNTIF(G14:AE14,"&gt;0")</f>
        <v>2</v>
      </c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9">
        <v>8</v>
      </c>
      <c r="S14" s="69">
        <v>7.18</v>
      </c>
      <c r="T14" s="32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>
        <f aca="true" t="shared" si="13" ref="AF14:AF34">SUM(AH14:AZ14)/AG14</f>
        <v>6.783333333333332</v>
      </c>
      <c r="AG14" s="35">
        <f aca="true" t="shared" si="14" ref="AG14:AG35">COUNTIF(AH14:AZ14,"&gt;0")</f>
        <v>3</v>
      </c>
      <c r="AH14" s="31"/>
      <c r="AI14" s="32"/>
      <c r="AJ14" s="32"/>
      <c r="AK14" s="32"/>
      <c r="AL14" s="32"/>
      <c r="AM14" s="32"/>
      <c r="AN14" s="32"/>
      <c r="AO14" s="32"/>
      <c r="AP14" s="32">
        <v>6.55</v>
      </c>
      <c r="AQ14" s="32">
        <v>7.33</v>
      </c>
      <c r="AR14" s="71">
        <v>6.47</v>
      </c>
      <c r="AS14" s="32"/>
      <c r="AT14" s="32"/>
      <c r="AU14" s="32"/>
      <c r="AV14" s="32"/>
      <c r="AW14" s="32"/>
      <c r="AX14" s="32"/>
      <c r="AY14" s="32"/>
      <c r="AZ14" s="36"/>
      <c r="BA14" s="52">
        <v>2</v>
      </c>
      <c r="BB14" s="54"/>
      <c r="BC14" s="56">
        <v>1</v>
      </c>
      <c r="BD14" s="3">
        <f aca="true" t="shared" si="15" ref="BD14:BD33">$BD$1</f>
        <v>43</v>
      </c>
    </row>
    <row r="15" spans="1:56" ht="12.75">
      <c r="A15" s="26" t="s">
        <v>67</v>
      </c>
      <c r="B15" s="27">
        <f t="shared" si="8"/>
        <v>6.966875</v>
      </c>
      <c r="C15" s="28">
        <f t="shared" si="9"/>
        <v>37.2093023255814</v>
      </c>
      <c r="D15" s="29">
        <f t="shared" si="10"/>
        <v>16</v>
      </c>
      <c r="E15" s="38">
        <f t="shared" si="11"/>
        <v>6.889</v>
      </c>
      <c r="F15" s="30">
        <f t="shared" si="12"/>
        <v>10</v>
      </c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>
        <v>6.49</v>
      </c>
      <c r="W15" s="33">
        <v>6.73</v>
      </c>
      <c r="X15" s="33">
        <v>6.67</v>
      </c>
      <c r="Y15" s="74">
        <v>9</v>
      </c>
      <c r="Z15" s="73">
        <v>7.76</v>
      </c>
      <c r="AA15" s="33">
        <v>7.12</v>
      </c>
      <c r="AB15" s="73">
        <v>6.68</v>
      </c>
      <c r="AC15" s="72">
        <v>6.97</v>
      </c>
      <c r="AD15" s="33">
        <v>6.39</v>
      </c>
      <c r="AE15" s="72">
        <v>5.08</v>
      </c>
      <c r="AF15" s="34">
        <f t="shared" si="13"/>
        <v>7.096666666666667</v>
      </c>
      <c r="AG15" s="35">
        <f t="shared" si="14"/>
        <v>6</v>
      </c>
      <c r="AH15" s="31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69">
        <v>7.65</v>
      </c>
      <c r="AV15" s="32">
        <v>6.83</v>
      </c>
      <c r="AW15" s="32">
        <v>6.87</v>
      </c>
      <c r="AX15" s="69">
        <v>8.34</v>
      </c>
      <c r="AY15" s="70">
        <v>7.28</v>
      </c>
      <c r="AZ15" s="36">
        <v>5.61</v>
      </c>
      <c r="BA15" s="52">
        <v>3</v>
      </c>
      <c r="BB15" s="54">
        <v>3</v>
      </c>
      <c r="BC15" s="56">
        <v>2</v>
      </c>
      <c r="BD15" s="3">
        <f t="shared" si="15"/>
        <v>43</v>
      </c>
    </row>
    <row r="16" spans="1:56" ht="12.75">
      <c r="A16" s="26" t="s">
        <v>66</v>
      </c>
      <c r="B16" s="27">
        <f t="shared" si="8"/>
        <v>6.818461538461539</v>
      </c>
      <c r="C16" s="28">
        <f t="shared" si="9"/>
        <v>30.23255813953488</v>
      </c>
      <c r="D16" s="29">
        <f t="shared" si="10"/>
        <v>13</v>
      </c>
      <c r="E16" s="38">
        <f t="shared" si="11"/>
        <v>6.671111111111111</v>
      </c>
      <c r="F16" s="30">
        <f t="shared" si="12"/>
        <v>9</v>
      </c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>
        <v>6.34</v>
      </c>
      <c r="W16" s="74">
        <v>7.75</v>
      </c>
      <c r="X16" s="73">
        <v>7.75</v>
      </c>
      <c r="Y16" s="33">
        <v>7.28</v>
      </c>
      <c r="Z16" s="33">
        <v>7.39</v>
      </c>
      <c r="AA16" s="33">
        <v>6.79</v>
      </c>
      <c r="AB16" s="33">
        <v>6.38</v>
      </c>
      <c r="AC16" s="33"/>
      <c r="AD16" s="33">
        <v>5.53</v>
      </c>
      <c r="AE16" s="33">
        <v>4.83</v>
      </c>
      <c r="AF16" s="34">
        <f t="shared" si="13"/>
        <v>7.15</v>
      </c>
      <c r="AG16" s="35">
        <f t="shared" si="14"/>
        <v>4</v>
      </c>
      <c r="AH16" s="31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71">
        <v>7.09</v>
      </c>
      <c r="AV16" s="32">
        <v>7.29</v>
      </c>
      <c r="AW16" s="71">
        <v>8.19</v>
      </c>
      <c r="AX16" s="32"/>
      <c r="AY16" s="32"/>
      <c r="AZ16" s="36">
        <v>6.03</v>
      </c>
      <c r="BA16" s="52">
        <v>1</v>
      </c>
      <c r="BB16" s="54">
        <v>1</v>
      </c>
      <c r="BC16" s="56">
        <v>2</v>
      </c>
      <c r="BD16" s="3">
        <f t="shared" si="15"/>
        <v>43</v>
      </c>
    </row>
    <row r="17" spans="1:56" ht="12.75">
      <c r="A17" s="26" t="s">
        <v>61</v>
      </c>
      <c r="B17" s="27">
        <f t="shared" si="8"/>
        <v>6.728947368421053</v>
      </c>
      <c r="C17" s="28">
        <f t="shared" si="9"/>
        <v>44.18604651162791</v>
      </c>
      <c r="D17" s="29">
        <f t="shared" si="10"/>
        <v>19</v>
      </c>
      <c r="E17" s="38">
        <f t="shared" si="11"/>
        <v>6.489090909090908</v>
      </c>
      <c r="F17" s="30">
        <f t="shared" si="12"/>
        <v>11</v>
      </c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>
        <v>8.89</v>
      </c>
      <c r="V17" s="73">
        <v>8.17</v>
      </c>
      <c r="W17" s="33">
        <v>6.62</v>
      </c>
      <c r="X17" s="33">
        <v>7.06</v>
      </c>
      <c r="Y17" s="33">
        <v>7.81</v>
      </c>
      <c r="Z17" s="33">
        <v>6.3</v>
      </c>
      <c r="AA17" s="33">
        <v>5.74</v>
      </c>
      <c r="AB17" s="33">
        <v>5.52</v>
      </c>
      <c r="AC17" s="33">
        <v>6.02</v>
      </c>
      <c r="AD17" s="33">
        <v>4.98</v>
      </c>
      <c r="AE17" s="33">
        <v>4.27</v>
      </c>
      <c r="AF17" s="34">
        <f t="shared" si="13"/>
        <v>7.05875</v>
      </c>
      <c r="AG17" s="35">
        <f t="shared" si="14"/>
        <v>8</v>
      </c>
      <c r="AH17" s="31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>
        <v>6.96</v>
      </c>
      <c r="AT17" s="32">
        <v>6.07</v>
      </c>
      <c r="AU17" s="70">
        <v>7.35</v>
      </c>
      <c r="AV17" s="69">
        <v>8.54</v>
      </c>
      <c r="AW17" s="69">
        <v>8.86</v>
      </c>
      <c r="AX17" s="32">
        <v>7.14</v>
      </c>
      <c r="AY17" s="32">
        <v>6</v>
      </c>
      <c r="AZ17" s="36">
        <v>5.55</v>
      </c>
      <c r="BA17" s="52">
        <v>2</v>
      </c>
      <c r="BB17" s="54">
        <v>2</v>
      </c>
      <c r="BC17" s="56"/>
      <c r="BD17" s="3">
        <f t="shared" si="15"/>
        <v>43</v>
      </c>
    </row>
    <row r="18" spans="1:56" ht="12.75">
      <c r="A18" s="26" t="s">
        <v>65</v>
      </c>
      <c r="B18" s="27">
        <f t="shared" si="8"/>
        <v>6.706428571428573</v>
      </c>
      <c r="C18" s="28">
        <f t="shared" si="9"/>
        <v>32.55813953488372</v>
      </c>
      <c r="D18" s="29">
        <f t="shared" si="10"/>
        <v>14</v>
      </c>
      <c r="E18" s="38">
        <f t="shared" si="11"/>
        <v>6.838750000000001</v>
      </c>
      <c r="F18" s="30">
        <f t="shared" si="12"/>
        <v>8</v>
      </c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74">
        <v>8.41</v>
      </c>
      <c r="W18" s="33"/>
      <c r="X18" s="33"/>
      <c r="Y18" s="73">
        <v>8.25</v>
      </c>
      <c r="Z18" s="33">
        <v>6.83</v>
      </c>
      <c r="AA18" s="74">
        <v>8.09</v>
      </c>
      <c r="AB18" s="33">
        <v>6.15</v>
      </c>
      <c r="AC18" s="33">
        <v>6.81</v>
      </c>
      <c r="AD18" s="33">
        <v>6.09</v>
      </c>
      <c r="AE18" s="33">
        <v>4.08</v>
      </c>
      <c r="AF18" s="34">
        <f t="shared" si="13"/>
        <v>6.53</v>
      </c>
      <c r="AG18" s="35">
        <f t="shared" si="14"/>
        <v>6</v>
      </c>
      <c r="AH18" s="31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>
        <v>6.64</v>
      </c>
      <c r="AV18" s="71">
        <v>7.39</v>
      </c>
      <c r="AW18" s="32">
        <v>6.97</v>
      </c>
      <c r="AX18" s="32">
        <v>6.72</v>
      </c>
      <c r="AY18" s="32">
        <v>6.56</v>
      </c>
      <c r="AZ18" s="36">
        <v>4.9</v>
      </c>
      <c r="BA18" s="52">
        <v>2</v>
      </c>
      <c r="BB18" s="54">
        <v>1</v>
      </c>
      <c r="BC18" s="56">
        <v>1</v>
      </c>
      <c r="BD18" s="3">
        <f t="shared" si="15"/>
        <v>43</v>
      </c>
    </row>
    <row r="19" spans="1:56" ht="12.75">
      <c r="A19" s="26" t="s">
        <v>60</v>
      </c>
      <c r="B19" s="27">
        <f t="shared" si="8"/>
        <v>6.540526315789474</v>
      </c>
      <c r="C19" s="28">
        <f t="shared" si="9"/>
        <v>44.18604651162791</v>
      </c>
      <c r="D19" s="29">
        <f t="shared" si="10"/>
        <v>19</v>
      </c>
      <c r="E19" s="38">
        <f t="shared" si="11"/>
        <v>6.513636363636365</v>
      </c>
      <c r="F19" s="30">
        <f t="shared" si="12"/>
        <v>11</v>
      </c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v>6.74</v>
      </c>
      <c r="V19" s="33">
        <v>6.17</v>
      </c>
      <c r="W19" s="33">
        <v>6.54</v>
      </c>
      <c r="X19" s="33">
        <v>6.7</v>
      </c>
      <c r="Y19" s="33">
        <v>7.27</v>
      </c>
      <c r="Z19" s="33">
        <v>7.01</v>
      </c>
      <c r="AA19" s="33">
        <v>6.38</v>
      </c>
      <c r="AB19" s="33">
        <v>6.11</v>
      </c>
      <c r="AC19" s="73">
        <v>7.24</v>
      </c>
      <c r="AD19" s="73">
        <v>6.73</v>
      </c>
      <c r="AE19" s="33">
        <v>4.76</v>
      </c>
      <c r="AF19" s="34">
        <f t="shared" si="13"/>
        <v>6.577500000000001</v>
      </c>
      <c r="AG19" s="35">
        <f t="shared" si="14"/>
        <v>8</v>
      </c>
      <c r="AH19" s="3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71">
        <v>7.08</v>
      </c>
      <c r="AT19" s="32">
        <v>5.5</v>
      </c>
      <c r="AU19" s="32">
        <v>6.06</v>
      </c>
      <c r="AV19" s="32">
        <v>6.56</v>
      </c>
      <c r="AW19" s="32">
        <v>7.26</v>
      </c>
      <c r="AX19" s="32">
        <v>7.27</v>
      </c>
      <c r="AY19" s="32">
        <v>6.44</v>
      </c>
      <c r="AZ19" s="83">
        <v>6.45</v>
      </c>
      <c r="BA19" s="52"/>
      <c r="BB19" s="54">
        <v>2</v>
      </c>
      <c r="BC19" s="56">
        <v>2</v>
      </c>
      <c r="BD19" s="3">
        <f t="shared" si="15"/>
        <v>43</v>
      </c>
    </row>
    <row r="20" spans="1:56" ht="12.75">
      <c r="A20" s="26" t="s">
        <v>9</v>
      </c>
      <c r="B20" s="27">
        <f t="shared" si="8"/>
        <v>6.460909090909092</v>
      </c>
      <c r="C20" s="28">
        <f t="shared" si="9"/>
        <v>25.581395348837212</v>
      </c>
      <c r="D20" s="29">
        <f t="shared" si="10"/>
        <v>11</v>
      </c>
      <c r="E20" s="38">
        <f t="shared" si="11"/>
        <v>6.640000000000001</v>
      </c>
      <c r="F20" s="30">
        <f t="shared" si="12"/>
        <v>8</v>
      </c>
      <c r="G20" s="31"/>
      <c r="H20" s="32"/>
      <c r="I20" s="71">
        <v>6.93</v>
      </c>
      <c r="J20" s="32">
        <v>7.4</v>
      </c>
      <c r="K20" s="32">
        <v>5.43</v>
      </c>
      <c r="L20" s="32"/>
      <c r="M20" s="32"/>
      <c r="N20" s="32">
        <v>5.54</v>
      </c>
      <c r="O20" s="70">
        <v>8.14</v>
      </c>
      <c r="P20" s="32">
        <v>7.2</v>
      </c>
      <c r="Q20" s="32">
        <v>7.48</v>
      </c>
      <c r="R20" s="32"/>
      <c r="S20" s="32"/>
      <c r="T20" s="32">
        <v>5</v>
      </c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>
        <f t="shared" si="13"/>
        <v>5.983333333333333</v>
      </c>
      <c r="AG20" s="35">
        <f t="shared" si="14"/>
        <v>3</v>
      </c>
      <c r="AH20" s="31"/>
      <c r="AI20" s="32">
        <v>6.21</v>
      </c>
      <c r="AJ20" s="32"/>
      <c r="AK20" s="32"/>
      <c r="AL20" s="32"/>
      <c r="AM20" s="32"/>
      <c r="AN20" s="32"/>
      <c r="AO20" s="69">
        <v>5.7</v>
      </c>
      <c r="AP20" s="32"/>
      <c r="AQ20" s="32"/>
      <c r="AR20" s="32"/>
      <c r="AS20" s="32">
        <v>6.04</v>
      </c>
      <c r="AT20" s="32"/>
      <c r="AU20" s="32"/>
      <c r="AV20" s="32"/>
      <c r="AW20" s="32"/>
      <c r="AX20" s="32"/>
      <c r="AY20" s="32"/>
      <c r="AZ20" s="36"/>
      <c r="BA20" s="52">
        <v>1</v>
      </c>
      <c r="BB20" s="54">
        <v>1</v>
      </c>
      <c r="BC20" s="56">
        <v>1</v>
      </c>
      <c r="BD20" s="3">
        <f t="shared" si="15"/>
        <v>43</v>
      </c>
    </row>
    <row r="21" spans="1:56" ht="12.75">
      <c r="A21" s="26" t="s">
        <v>24</v>
      </c>
      <c r="B21" s="27">
        <f t="shared" si="8"/>
        <v>6.077222222222223</v>
      </c>
      <c r="C21" s="28">
        <f t="shared" si="9"/>
        <v>41.86046511627907</v>
      </c>
      <c r="D21" s="29">
        <f t="shared" si="10"/>
        <v>18</v>
      </c>
      <c r="E21" s="38">
        <f t="shared" si="11"/>
        <v>5.940833333333334</v>
      </c>
      <c r="F21" s="30">
        <f t="shared" si="12"/>
        <v>12</v>
      </c>
      <c r="G21" s="31">
        <v>6.82</v>
      </c>
      <c r="H21" s="71">
        <v>6.1</v>
      </c>
      <c r="I21" s="32">
        <v>6.61</v>
      </c>
      <c r="J21" s="32">
        <v>7.41</v>
      </c>
      <c r="K21" s="71">
        <v>5.85</v>
      </c>
      <c r="L21" s="32"/>
      <c r="M21" s="32">
        <v>4.49</v>
      </c>
      <c r="N21" s="32"/>
      <c r="O21" s="32"/>
      <c r="P21" s="32"/>
      <c r="Q21" s="32"/>
      <c r="R21" s="70">
        <v>6.98</v>
      </c>
      <c r="S21" s="32">
        <v>6.18</v>
      </c>
      <c r="T21" s="32">
        <v>4.25</v>
      </c>
      <c r="U21" s="32">
        <v>5.62</v>
      </c>
      <c r="V21" s="33"/>
      <c r="W21" s="33"/>
      <c r="X21" s="33"/>
      <c r="Y21" s="33"/>
      <c r="Z21" s="33">
        <v>6.33</v>
      </c>
      <c r="AA21" s="33">
        <v>4.65</v>
      </c>
      <c r="AB21" s="33"/>
      <c r="AC21" s="33"/>
      <c r="AD21" s="33"/>
      <c r="AE21" s="33"/>
      <c r="AF21" s="34">
        <f t="shared" si="13"/>
        <v>6.3500000000000005</v>
      </c>
      <c r="AG21" s="35">
        <f t="shared" si="14"/>
        <v>6</v>
      </c>
      <c r="AH21" s="31">
        <v>6.43</v>
      </c>
      <c r="AI21" s="69">
        <v>7.03</v>
      </c>
      <c r="AJ21" s="71">
        <v>6.75</v>
      </c>
      <c r="AK21" s="32">
        <v>5.05</v>
      </c>
      <c r="AL21" s="32"/>
      <c r="AM21" s="32"/>
      <c r="AN21" s="32"/>
      <c r="AO21" s="32"/>
      <c r="AP21" s="32"/>
      <c r="AQ21" s="32">
        <v>6.48</v>
      </c>
      <c r="AR21" s="32"/>
      <c r="AS21" s="32"/>
      <c r="AT21" s="32">
        <v>6.36</v>
      </c>
      <c r="AU21" s="32"/>
      <c r="AV21" s="32"/>
      <c r="AW21" s="32"/>
      <c r="AX21" s="32"/>
      <c r="AY21" s="32"/>
      <c r="AZ21" s="36"/>
      <c r="BA21" s="52">
        <v>1</v>
      </c>
      <c r="BB21" s="54">
        <v>1</v>
      </c>
      <c r="BC21" s="56">
        <v>3</v>
      </c>
      <c r="BD21" s="3">
        <f t="shared" si="15"/>
        <v>43</v>
      </c>
    </row>
    <row r="22" spans="1:56" ht="12.75">
      <c r="A22" s="26" t="s">
        <v>37</v>
      </c>
      <c r="B22" s="27">
        <f t="shared" si="8"/>
        <v>5.808461538461538</v>
      </c>
      <c r="C22" s="28">
        <f t="shared" si="9"/>
        <v>30.23255813953488</v>
      </c>
      <c r="D22" s="29">
        <f t="shared" si="10"/>
        <v>13</v>
      </c>
      <c r="E22" s="38">
        <f t="shared" si="11"/>
        <v>6.32</v>
      </c>
      <c r="F22" s="30">
        <f t="shared" si="12"/>
        <v>6</v>
      </c>
      <c r="G22" s="31"/>
      <c r="H22" s="32"/>
      <c r="I22" s="32"/>
      <c r="J22" s="32"/>
      <c r="K22" s="32"/>
      <c r="L22" s="32">
        <v>5.47</v>
      </c>
      <c r="M22" s="32"/>
      <c r="N22" s="32"/>
      <c r="O22" s="32">
        <v>7.32</v>
      </c>
      <c r="P22" s="32">
        <v>6.97</v>
      </c>
      <c r="Q22" s="32">
        <v>7.24</v>
      </c>
      <c r="R22" s="32">
        <v>6.2</v>
      </c>
      <c r="S22" s="32"/>
      <c r="T22" s="32">
        <v>4.72</v>
      </c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>
        <f t="shared" si="13"/>
        <v>5.369999999999999</v>
      </c>
      <c r="AG22" s="35">
        <f t="shared" si="14"/>
        <v>7</v>
      </c>
      <c r="AH22" s="31"/>
      <c r="AI22" s="32"/>
      <c r="AJ22" s="32"/>
      <c r="AK22" s="32"/>
      <c r="AL22" s="32"/>
      <c r="AM22" s="32"/>
      <c r="AN22" s="32">
        <v>4.36</v>
      </c>
      <c r="AO22" s="32">
        <v>4.74</v>
      </c>
      <c r="AP22" s="32">
        <v>5.83</v>
      </c>
      <c r="AQ22" s="32">
        <v>6.07</v>
      </c>
      <c r="AR22" s="32">
        <v>5.38</v>
      </c>
      <c r="AS22" s="32">
        <v>6</v>
      </c>
      <c r="AT22" s="32">
        <v>5.21</v>
      </c>
      <c r="AU22" s="32"/>
      <c r="AV22" s="32"/>
      <c r="AW22" s="32"/>
      <c r="AX22" s="32"/>
      <c r="AY22" s="32"/>
      <c r="AZ22" s="36"/>
      <c r="BA22" s="52"/>
      <c r="BB22" s="54"/>
      <c r="BC22" s="56"/>
      <c r="BD22" s="3">
        <f t="shared" si="15"/>
        <v>43</v>
      </c>
    </row>
    <row r="23" spans="1:56" ht="12.75">
      <c r="A23" s="26" t="s">
        <v>23</v>
      </c>
      <c r="B23" s="27">
        <f t="shared" si="8"/>
        <v>5.8015384615384615</v>
      </c>
      <c r="C23" s="28">
        <f t="shared" si="9"/>
        <v>30.23255813953488</v>
      </c>
      <c r="D23" s="29">
        <f t="shared" si="10"/>
        <v>13</v>
      </c>
      <c r="E23" s="38">
        <f t="shared" si="11"/>
        <v>5.974999999999999</v>
      </c>
      <c r="F23" s="30">
        <f t="shared" si="12"/>
        <v>6</v>
      </c>
      <c r="G23" s="31">
        <v>5.6</v>
      </c>
      <c r="H23" s="32">
        <v>5</v>
      </c>
      <c r="I23" s="32"/>
      <c r="J23" s="32"/>
      <c r="K23" s="32"/>
      <c r="L23" s="32">
        <v>6.39</v>
      </c>
      <c r="M23" s="32">
        <v>5.13</v>
      </c>
      <c r="N23" s="32">
        <v>5.75</v>
      </c>
      <c r="O23" s="32"/>
      <c r="P23" s="32"/>
      <c r="Q23" s="32"/>
      <c r="R23" s="32"/>
      <c r="S23" s="32"/>
      <c r="T23" s="32"/>
      <c r="U23" s="71">
        <v>7.98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>
        <f t="shared" si="13"/>
        <v>5.652857142857144</v>
      </c>
      <c r="AG23" s="35">
        <f t="shared" si="14"/>
        <v>7</v>
      </c>
      <c r="AH23" s="31">
        <v>6.37</v>
      </c>
      <c r="AI23" s="32"/>
      <c r="AJ23" s="69">
        <v>7.55</v>
      </c>
      <c r="AK23" s="69">
        <v>6.81</v>
      </c>
      <c r="AL23" s="32">
        <v>6.76</v>
      </c>
      <c r="AM23" s="32">
        <v>1.48</v>
      </c>
      <c r="AN23" s="32">
        <v>4.22</v>
      </c>
      <c r="AO23" s="32"/>
      <c r="AP23" s="32"/>
      <c r="AQ23" s="32"/>
      <c r="AR23" s="32"/>
      <c r="AS23" s="32"/>
      <c r="AT23" s="71">
        <v>6.38</v>
      </c>
      <c r="AU23" s="32"/>
      <c r="AV23" s="32"/>
      <c r="AW23" s="32"/>
      <c r="AX23" s="32"/>
      <c r="AY23" s="32"/>
      <c r="AZ23" s="36"/>
      <c r="BA23" s="52">
        <v>2</v>
      </c>
      <c r="BB23" s="54"/>
      <c r="BC23" s="56">
        <v>2</v>
      </c>
      <c r="BD23" s="3">
        <f t="shared" si="15"/>
        <v>43</v>
      </c>
    </row>
    <row r="24" spans="1:56" ht="12.75">
      <c r="A24" s="26" t="s">
        <v>69</v>
      </c>
      <c r="B24" s="27">
        <f t="shared" si="8"/>
        <v>5.773333333333333</v>
      </c>
      <c r="C24" s="28">
        <f t="shared" si="9"/>
        <v>27.906976744186046</v>
      </c>
      <c r="D24" s="29">
        <f t="shared" si="10"/>
        <v>12</v>
      </c>
      <c r="E24" s="38">
        <f t="shared" si="11"/>
        <v>5.62</v>
      </c>
      <c r="F24" s="30">
        <f t="shared" si="12"/>
        <v>6</v>
      </c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73">
        <v>7.45</v>
      </c>
      <c r="X24" s="33"/>
      <c r="Y24" s="33">
        <v>5.84</v>
      </c>
      <c r="Z24" s="33">
        <v>5.42</v>
      </c>
      <c r="AA24" s="33">
        <v>4.89</v>
      </c>
      <c r="AB24" s="33"/>
      <c r="AC24" s="33">
        <v>6.02</v>
      </c>
      <c r="AD24" s="33"/>
      <c r="AE24" s="33">
        <v>4.1</v>
      </c>
      <c r="AF24" s="34">
        <f t="shared" si="13"/>
        <v>5.926666666666667</v>
      </c>
      <c r="AG24" s="35">
        <f t="shared" si="14"/>
        <v>6</v>
      </c>
      <c r="AH24" s="31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>
        <v>6.32</v>
      </c>
      <c r="AV24" s="32">
        <v>6.49</v>
      </c>
      <c r="AW24" s="32">
        <v>5.75</v>
      </c>
      <c r="AX24" s="32">
        <v>6.5</v>
      </c>
      <c r="AY24" s="32">
        <v>4.79</v>
      </c>
      <c r="AZ24" s="36">
        <v>5.71</v>
      </c>
      <c r="BA24" s="52"/>
      <c r="BB24" s="54">
        <v>1</v>
      </c>
      <c r="BC24" s="56"/>
      <c r="BD24" s="3">
        <f t="shared" si="15"/>
        <v>43</v>
      </c>
    </row>
    <row r="25" spans="1:56" ht="12.75">
      <c r="A25" s="26" t="s">
        <v>22</v>
      </c>
      <c r="B25" s="27">
        <f t="shared" si="8"/>
        <v>5.718</v>
      </c>
      <c r="C25" s="28">
        <f t="shared" si="9"/>
        <v>46.51162790697674</v>
      </c>
      <c r="D25" s="29">
        <f t="shared" si="10"/>
        <v>20</v>
      </c>
      <c r="E25" s="38">
        <f t="shared" si="11"/>
        <v>5.895833333333333</v>
      </c>
      <c r="F25" s="30">
        <f t="shared" si="12"/>
        <v>12</v>
      </c>
      <c r="G25" s="31">
        <v>6.49</v>
      </c>
      <c r="H25" s="32">
        <v>4.91</v>
      </c>
      <c r="I25" s="32">
        <v>4.98</v>
      </c>
      <c r="J25" s="32">
        <v>7.2</v>
      </c>
      <c r="K25" s="32">
        <v>5.74</v>
      </c>
      <c r="L25" s="32">
        <v>6.15</v>
      </c>
      <c r="M25" s="32">
        <v>4.74</v>
      </c>
      <c r="N25" s="32">
        <v>6.12</v>
      </c>
      <c r="O25" s="32">
        <v>7.06</v>
      </c>
      <c r="P25" s="32">
        <v>7.06</v>
      </c>
      <c r="Q25" s="32">
        <v>5.35</v>
      </c>
      <c r="R25" s="32">
        <v>4.95</v>
      </c>
      <c r="S25" s="32"/>
      <c r="T25" s="32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>
        <f t="shared" si="13"/>
        <v>5.45125</v>
      </c>
      <c r="AG25" s="35">
        <f t="shared" si="14"/>
        <v>8</v>
      </c>
      <c r="AH25" s="11">
        <v>7.13</v>
      </c>
      <c r="AI25" s="32">
        <v>6.12</v>
      </c>
      <c r="AJ25" s="32">
        <v>5.91</v>
      </c>
      <c r="AK25" s="32">
        <v>5.5</v>
      </c>
      <c r="AL25" s="32">
        <v>6.71</v>
      </c>
      <c r="AM25" s="32">
        <v>4.56</v>
      </c>
      <c r="AN25" s="32">
        <v>3.83</v>
      </c>
      <c r="AO25" s="32">
        <v>3.85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6"/>
      <c r="BA25" s="52"/>
      <c r="BB25" s="54">
        <v>1</v>
      </c>
      <c r="BC25" s="56"/>
      <c r="BD25" s="3">
        <f t="shared" si="15"/>
        <v>43</v>
      </c>
    </row>
    <row r="26" spans="1:56" ht="12.75">
      <c r="A26" s="26" t="s">
        <v>47</v>
      </c>
      <c r="B26" s="27">
        <f t="shared" si="8"/>
        <v>5.614</v>
      </c>
      <c r="C26" s="28">
        <f t="shared" si="9"/>
        <v>23.25581395348837</v>
      </c>
      <c r="D26" s="29">
        <f t="shared" si="10"/>
        <v>10</v>
      </c>
      <c r="E26" s="38">
        <f t="shared" si="11"/>
        <v>5.542</v>
      </c>
      <c r="F26" s="30">
        <f t="shared" si="12"/>
        <v>5</v>
      </c>
      <c r="G26" s="31"/>
      <c r="H26" s="32"/>
      <c r="I26" s="32"/>
      <c r="J26" s="32"/>
      <c r="K26" s="32"/>
      <c r="L26" s="32"/>
      <c r="M26" s="32"/>
      <c r="N26" s="32"/>
      <c r="O26" s="32">
        <v>6.17</v>
      </c>
      <c r="P26" s="32">
        <v>6.11</v>
      </c>
      <c r="Q26" s="32">
        <v>5.45</v>
      </c>
      <c r="R26" s="32"/>
      <c r="S26" s="32">
        <v>5.55</v>
      </c>
      <c r="T26" s="32">
        <v>4.43</v>
      </c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>
        <f t="shared" si="13"/>
        <v>5.686</v>
      </c>
      <c r="AG26" s="35">
        <f t="shared" si="14"/>
        <v>5</v>
      </c>
      <c r="AH26" s="31"/>
      <c r="AI26" s="32"/>
      <c r="AJ26" s="32"/>
      <c r="AK26" s="32"/>
      <c r="AL26" s="32"/>
      <c r="AM26" s="32"/>
      <c r="AN26" s="32">
        <v>4.67</v>
      </c>
      <c r="AO26" s="32">
        <v>4.63</v>
      </c>
      <c r="AP26" s="32">
        <v>6.32</v>
      </c>
      <c r="AQ26" s="32">
        <v>6.74</v>
      </c>
      <c r="AR26" s="32">
        <v>6.07</v>
      </c>
      <c r="AS26" s="32"/>
      <c r="AT26" s="32"/>
      <c r="AU26" s="32"/>
      <c r="AV26" s="32"/>
      <c r="AW26" s="32"/>
      <c r="AX26" s="32"/>
      <c r="AY26" s="32"/>
      <c r="AZ26" s="36"/>
      <c r="BA26" s="52"/>
      <c r="BB26" s="54"/>
      <c r="BC26" s="56"/>
      <c r="BD26" s="3">
        <f t="shared" si="15"/>
        <v>43</v>
      </c>
    </row>
    <row r="27" spans="1:56" ht="12.75">
      <c r="A27" s="26" t="s">
        <v>39</v>
      </c>
      <c r="B27" s="27">
        <f t="shared" si="8"/>
        <v>5.5618181818181816</v>
      </c>
      <c r="C27" s="28">
        <f t="shared" si="9"/>
        <v>25.581395348837212</v>
      </c>
      <c r="D27" s="29">
        <f t="shared" si="10"/>
        <v>11</v>
      </c>
      <c r="E27" s="38">
        <f t="shared" si="11"/>
        <v>6.144</v>
      </c>
      <c r="F27" s="30">
        <f t="shared" si="12"/>
        <v>5</v>
      </c>
      <c r="G27" s="31"/>
      <c r="H27" s="32"/>
      <c r="I27" s="32"/>
      <c r="J27" s="32"/>
      <c r="K27" s="32"/>
      <c r="L27" s="32"/>
      <c r="M27" s="32">
        <v>3.89</v>
      </c>
      <c r="N27" s="32">
        <v>6.34</v>
      </c>
      <c r="O27" s="32">
        <v>6.72</v>
      </c>
      <c r="P27" s="32">
        <v>7.11</v>
      </c>
      <c r="Q27" s="32">
        <v>6.66</v>
      </c>
      <c r="R27" s="32"/>
      <c r="S27" s="32"/>
      <c r="T27" s="32"/>
      <c r="U27" s="32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>
        <f t="shared" si="13"/>
        <v>5.076666666666666</v>
      </c>
      <c r="AG27" s="35">
        <f t="shared" si="14"/>
        <v>6</v>
      </c>
      <c r="AH27" s="31"/>
      <c r="AI27" s="32"/>
      <c r="AJ27" s="70">
        <v>6.92</v>
      </c>
      <c r="AK27" s="32">
        <v>5.82</v>
      </c>
      <c r="AL27" s="32">
        <v>6.53</v>
      </c>
      <c r="AM27" s="32">
        <v>3.81</v>
      </c>
      <c r="AN27" s="32">
        <v>4</v>
      </c>
      <c r="AO27" s="32">
        <v>3.38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6"/>
      <c r="BA27" s="52"/>
      <c r="BB27" s="54">
        <v>1</v>
      </c>
      <c r="BC27" s="56"/>
      <c r="BD27" s="3">
        <f t="shared" si="15"/>
        <v>43</v>
      </c>
    </row>
    <row r="28" spans="1:56" ht="12.75">
      <c r="A28" s="26" t="s">
        <v>33</v>
      </c>
      <c r="B28" s="27">
        <f t="shared" si="8"/>
        <v>5.508333333333333</v>
      </c>
      <c r="C28" s="28">
        <f t="shared" si="9"/>
        <v>27.906976744186046</v>
      </c>
      <c r="D28" s="29">
        <f t="shared" si="10"/>
        <v>12</v>
      </c>
      <c r="E28" s="38">
        <f t="shared" si="11"/>
        <v>5.586666666666667</v>
      </c>
      <c r="F28" s="30">
        <f t="shared" si="12"/>
        <v>6</v>
      </c>
      <c r="G28" s="31"/>
      <c r="H28" s="32"/>
      <c r="I28" s="32"/>
      <c r="J28" s="32"/>
      <c r="K28" s="32"/>
      <c r="L28" s="69">
        <v>7.72</v>
      </c>
      <c r="M28" s="32">
        <v>4.19</v>
      </c>
      <c r="N28" s="32">
        <v>6.26</v>
      </c>
      <c r="O28" s="32"/>
      <c r="P28" s="32"/>
      <c r="Q28" s="32"/>
      <c r="R28" s="32">
        <v>5.2</v>
      </c>
      <c r="S28" s="32">
        <v>6</v>
      </c>
      <c r="T28" s="32">
        <v>4.15</v>
      </c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>
        <f t="shared" si="13"/>
        <v>5.43</v>
      </c>
      <c r="AG28" s="35">
        <f t="shared" si="14"/>
        <v>6</v>
      </c>
      <c r="AH28" s="31"/>
      <c r="AI28" s="32">
        <v>5.97</v>
      </c>
      <c r="AJ28" s="32">
        <v>6.25</v>
      </c>
      <c r="AK28" s="32">
        <v>5</v>
      </c>
      <c r="AL28" s="32">
        <v>5.65</v>
      </c>
      <c r="AM28" s="32">
        <v>3.67</v>
      </c>
      <c r="AN28" s="32"/>
      <c r="AO28" s="32"/>
      <c r="AP28" s="32">
        <v>6.04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6"/>
      <c r="BA28" s="52">
        <v>1</v>
      </c>
      <c r="BB28" s="54"/>
      <c r="BC28" s="56"/>
      <c r="BD28" s="3">
        <f t="shared" si="15"/>
        <v>43</v>
      </c>
    </row>
    <row r="29" spans="1:56" ht="12.75">
      <c r="A29" s="26" t="s">
        <v>27</v>
      </c>
      <c r="B29" s="27">
        <f t="shared" si="8"/>
        <v>5.4975</v>
      </c>
      <c r="C29" s="28">
        <f t="shared" si="9"/>
        <v>18.6046511627907</v>
      </c>
      <c r="D29" s="29">
        <f t="shared" si="10"/>
        <v>8</v>
      </c>
      <c r="E29" s="38">
        <f t="shared" si="11"/>
        <v>5.4879999999999995</v>
      </c>
      <c r="F29" s="30">
        <f t="shared" si="12"/>
        <v>5</v>
      </c>
      <c r="G29" s="31">
        <v>4.83</v>
      </c>
      <c r="H29" s="32"/>
      <c r="I29" s="32">
        <v>6.19</v>
      </c>
      <c r="J29" s="32">
        <v>6.04</v>
      </c>
      <c r="K29" s="32">
        <v>4.95</v>
      </c>
      <c r="L29" s="32">
        <v>5.43</v>
      </c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>
        <f t="shared" si="13"/>
        <v>5.513333333333333</v>
      </c>
      <c r="AG29" s="35">
        <f t="shared" si="14"/>
        <v>3</v>
      </c>
      <c r="AH29" s="31"/>
      <c r="AI29" s="32">
        <v>5.72</v>
      </c>
      <c r="AJ29" s="32"/>
      <c r="AK29" s="32">
        <v>4.88</v>
      </c>
      <c r="AL29" s="32">
        <v>5.94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6"/>
      <c r="BA29" s="52"/>
      <c r="BB29" s="54"/>
      <c r="BC29" s="56"/>
      <c r="BD29" s="3">
        <f t="shared" si="15"/>
        <v>43</v>
      </c>
    </row>
    <row r="30" spans="1:56" ht="12.75">
      <c r="A30" s="26" t="s">
        <v>77</v>
      </c>
      <c r="B30" s="27">
        <f t="shared" si="8"/>
        <v>5.295</v>
      </c>
      <c r="C30" s="28">
        <f t="shared" si="9"/>
        <v>4.651162790697675</v>
      </c>
      <c r="D30" s="29">
        <f t="shared" si="10"/>
        <v>2</v>
      </c>
      <c r="E30" s="38">
        <f t="shared" si="11"/>
        <v>5.295</v>
      </c>
      <c r="F30" s="30">
        <f t="shared" si="12"/>
        <v>2</v>
      </c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>
        <v>6.35</v>
      </c>
      <c r="AB30" s="33"/>
      <c r="AC30" s="33"/>
      <c r="AD30" s="33"/>
      <c r="AE30" s="33">
        <v>4.24</v>
      </c>
      <c r="AF30" s="34" t="e">
        <f t="shared" si="13"/>
        <v>#DIV/0!</v>
      </c>
      <c r="AG30" s="35">
        <f t="shared" si="14"/>
        <v>0</v>
      </c>
      <c r="AH30" s="31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6"/>
      <c r="BA30" s="52"/>
      <c r="BB30" s="54"/>
      <c r="BC30" s="56"/>
      <c r="BD30" s="3">
        <f t="shared" si="15"/>
        <v>43</v>
      </c>
    </row>
    <row r="31" spans="1:56" ht="12.75">
      <c r="A31" s="26" t="s">
        <v>29</v>
      </c>
      <c r="B31" s="27">
        <f t="shared" si="8"/>
        <v>5.228461538461539</v>
      </c>
      <c r="C31" s="28">
        <f t="shared" si="9"/>
        <v>30.23255813953488</v>
      </c>
      <c r="D31" s="29">
        <f t="shared" si="10"/>
        <v>13</v>
      </c>
      <c r="E31" s="38">
        <f t="shared" si="11"/>
        <v>4.99</v>
      </c>
      <c r="F31" s="30">
        <f t="shared" si="12"/>
        <v>4</v>
      </c>
      <c r="G31" s="31"/>
      <c r="H31" s="32"/>
      <c r="I31" s="32"/>
      <c r="J31" s="32"/>
      <c r="K31" s="32"/>
      <c r="L31" s="32">
        <v>5.31</v>
      </c>
      <c r="M31" s="32">
        <v>4.04</v>
      </c>
      <c r="N31" s="32"/>
      <c r="O31" s="32"/>
      <c r="P31" s="32"/>
      <c r="Q31" s="32"/>
      <c r="R31" s="32"/>
      <c r="S31" s="32">
        <v>4.95</v>
      </c>
      <c r="T31" s="32"/>
      <c r="U31" s="32">
        <v>5.66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4">
        <f t="shared" si="13"/>
        <v>5.334444444444444</v>
      </c>
      <c r="AG31" s="35">
        <f t="shared" si="14"/>
        <v>9</v>
      </c>
      <c r="AH31" s="31"/>
      <c r="AI31" s="32"/>
      <c r="AJ31" s="32">
        <v>5.58</v>
      </c>
      <c r="AK31" s="32">
        <v>5.82</v>
      </c>
      <c r="AL31" s="32"/>
      <c r="AM31" s="32">
        <v>3.78</v>
      </c>
      <c r="AN31" s="32"/>
      <c r="AO31" s="32">
        <v>3.96</v>
      </c>
      <c r="AP31" s="32">
        <v>6.52</v>
      </c>
      <c r="AQ31" s="32">
        <v>6.89</v>
      </c>
      <c r="AR31" s="32">
        <v>5.38</v>
      </c>
      <c r="AS31" s="32">
        <v>6.08</v>
      </c>
      <c r="AT31" s="32">
        <v>4</v>
      </c>
      <c r="AU31" s="32"/>
      <c r="AV31" s="32"/>
      <c r="AW31" s="32"/>
      <c r="AX31" s="32"/>
      <c r="AY31" s="32"/>
      <c r="AZ31" s="36"/>
      <c r="BA31" s="52"/>
      <c r="BB31" s="54"/>
      <c r="BC31" s="56"/>
      <c r="BD31" s="3">
        <f t="shared" si="15"/>
        <v>43</v>
      </c>
    </row>
    <row r="32" spans="1:56" ht="12.75">
      <c r="A32" s="26" t="s">
        <v>18</v>
      </c>
      <c r="B32" s="27">
        <f t="shared" si="8"/>
        <v>5.192222222222223</v>
      </c>
      <c r="C32" s="28">
        <f t="shared" si="9"/>
        <v>20.930232558139537</v>
      </c>
      <c r="D32" s="29">
        <f t="shared" si="10"/>
        <v>9</v>
      </c>
      <c r="E32" s="38">
        <f t="shared" si="11"/>
        <v>5.11</v>
      </c>
      <c r="F32" s="30">
        <f t="shared" si="12"/>
        <v>6</v>
      </c>
      <c r="G32" s="31">
        <v>5.26</v>
      </c>
      <c r="H32" s="32">
        <v>5.32</v>
      </c>
      <c r="I32" s="32">
        <v>5.05</v>
      </c>
      <c r="J32" s="32">
        <v>5.83</v>
      </c>
      <c r="K32" s="32">
        <v>4.44</v>
      </c>
      <c r="L32" s="32">
        <v>4.76</v>
      </c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>
        <f t="shared" si="13"/>
        <v>5.3566666666666665</v>
      </c>
      <c r="AG32" s="35">
        <f t="shared" si="14"/>
        <v>3</v>
      </c>
      <c r="AH32" s="31">
        <v>5.45</v>
      </c>
      <c r="AI32" s="32"/>
      <c r="AJ32" s="32">
        <v>5.8</v>
      </c>
      <c r="AK32" s="32"/>
      <c r="AL32" s="32">
        <v>4.82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6"/>
      <c r="BA32" s="52"/>
      <c r="BB32" s="54"/>
      <c r="BC32" s="56"/>
      <c r="BD32" s="3">
        <f t="shared" si="15"/>
        <v>43</v>
      </c>
    </row>
    <row r="33" spans="1:56" ht="13.5" thickBot="1">
      <c r="A33" s="26" t="s">
        <v>19</v>
      </c>
      <c r="B33" s="27">
        <f t="shared" si="8"/>
        <v>5.143888888888889</v>
      </c>
      <c r="C33" s="28">
        <f t="shared" si="9"/>
        <v>41.86046511627907</v>
      </c>
      <c r="D33" s="29">
        <f t="shared" si="10"/>
        <v>18</v>
      </c>
      <c r="E33" s="38">
        <f t="shared" si="11"/>
        <v>5.199</v>
      </c>
      <c r="F33" s="30">
        <f t="shared" si="12"/>
        <v>10</v>
      </c>
      <c r="G33" s="31">
        <v>4.8</v>
      </c>
      <c r="H33" s="32">
        <v>4.44</v>
      </c>
      <c r="I33" s="32">
        <v>6.11</v>
      </c>
      <c r="J33" s="32">
        <v>6.18</v>
      </c>
      <c r="K33" s="32">
        <v>4.55</v>
      </c>
      <c r="L33" s="32">
        <v>5.38</v>
      </c>
      <c r="M33" s="32">
        <v>3</v>
      </c>
      <c r="N33" s="32"/>
      <c r="O33" s="32">
        <v>7.7</v>
      </c>
      <c r="P33" s="32">
        <v>6.1</v>
      </c>
      <c r="Q33" s="32"/>
      <c r="R33" s="32"/>
      <c r="S33" s="32"/>
      <c r="T33" s="32">
        <v>3.73</v>
      </c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>
        <f t="shared" si="13"/>
        <v>5.075</v>
      </c>
      <c r="AG33" s="35">
        <f t="shared" si="14"/>
        <v>8</v>
      </c>
      <c r="AH33" s="31">
        <v>4.83</v>
      </c>
      <c r="AI33" s="32">
        <v>5.66</v>
      </c>
      <c r="AJ33" s="32">
        <v>4.64</v>
      </c>
      <c r="AK33" s="32">
        <v>5</v>
      </c>
      <c r="AL33" s="32"/>
      <c r="AM33" s="32"/>
      <c r="AN33" s="32"/>
      <c r="AO33" s="32">
        <v>4.07</v>
      </c>
      <c r="AP33" s="32">
        <v>4.93</v>
      </c>
      <c r="AQ33" s="32">
        <v>6.22</v>
      </c>
      <c r="AR33" s="32">
        <v>5.25</v>
      </c>
      <c r="AS33" s="32"/>
      <c r="AT33" s="32"/>
      <c r="AU33" s="32"/>
      <c r="AV33" s="32"/>
      <c r="AW33" s="32"/>
      <c r="AX33" s="32"/>
      <c r="AY33" s="32"/>
      <c r="AZ33" s="36"/>
      <c r="BA33" s="52"/>
      <c r="BB33" s="54"/>
      <c r="BC33" s="56"/>
      <c r="BD33" s="3">
        <f t="shared" si="15"/>
        <v>43</v>
      </c>
    </row>
    <row r="34" spans="1:55" ht="13.5" thickBot="1">
      <c r="A34" s="91" t="s">
        <v>7</v>
      </c>
      <c r="B34" s="92"/>
      <c r="C34" s="92"/>
      <c r="D34" s="92"/>
      <c r="E34" s="92"/>
      <c r="F34" s="93"/>
      <c r="G34" s="39">
        <f>COUNTIF(G$3:G33,"&gt;0")</f>
        <v>14</v>
      </c>
      <c r="H34" s="39">
        <f>COUNTIF(H$3:H33,"&gt;0")</f>
        <v>14</v>
      </c>
      <c r="I34" s="39">
        <f>COUNTIF(I$3:I33,"&gt;0")</f>
        <v>14</v>
      </c>
      <c r="J34" s="39">
        <f>COUNTIF(J$3:J33,"&gt;0")</f>
        <v>14</v>
      </c>
      <c r="K34" s="39">
        <f>COUNTIF(K$3:K33,"&gt;0")</f>
        <v>14</v>
      </c>
      <c r="L34" s="39">
        <f>COUNTIF(L$3:L33,"&gt;0")</f>
        <v>14</v>
      </c>
      <c r="M34" s="39">
        <f>COUNTIF(M$3:M33,"&gt;0")</f>
        <v>14</v>
      </c>
      <c r="N34" s="39">
        <f>COUNTIF(N$3:N33,"&gt;0")</f>
        <v>14</v>
      </c>
      <c r="O34" s="39">
        <f>COUNTIF(O$3:O33,"&gt;0")</f>
        <v>13</v>
      </c>
      <c r="P34" s="39">
        <f>COUNTIF(P$3:P33,"&gt;0")</f>
        <v>13</v>
      </c>
      <c r="Q34" s="39">
        <f>COUNTIF(Q$3:Q33,"&gt;0")</f>
        <v>14</v>
      </c>
      <c r="R34" s="39">
        <f>COUNTIF(R$3:R33,"&gt;0")</f>
        <v>13</v>
      </c>
      <c r="S34" s="39">
        <f>COUNTIF(S$3:S33,"&gt;0")</f>
        <v>14</v>
      </c>
      <c r="T34" s="39">
        <f>COUNTIF(T$3:T33,"&gt;0")</f>
        <v>14</v>
      </c>
      <c r="U34" s="39">
        <f>COUNTIF(U$3:U33,"&gt;0")</f>
        <v>14</v>
      </c>
      <c r="V34" s="39">
        <f>COUNTIF(V$3:V33,"&gt;0")</f>
        <v>14</v>
      </c>
      <c r="W34" s="39">
        <f>COUNTIF(W$3:W33,"&gt;0")</f>
        <v>12</v>
      </c>
      <c r="X34" s="39">
        <f>COUNTIF(X$3:X33,"&gt;0")</f>
        <v>13</v>
      </c>
      <c r="Y34" s="39">
        <f>COUNTIF(Y$3:Y33,"&gt;0")</f>
        <v>13</v>
      </c>
      <c r="Z34" s="39">
        <f>COUNTIF(Z$3:Z33,"&gt;0")</f>
        <v>14</v>
      </c>
      <c r="AA34" s="39">
        <f>COUNTIF(AA$3:AA33,"&gt;0")</f>
        <v>14</v>
      </c>
      <c r="AB34" s="39">
        <f>COUNTIF(AB$3:AB33,"&gt;0")</f>
        <v>13</v>
      </c>
      <c r="AC34" s="39">
        <f>COUNTIF(AC$3:AC33,"&gt;0")</f>
        <v>14</v>
      </c>
      <c r="AD34" s="39">
        <f>COUNTIF(AD$3:AD33,"&gt;0")</f>
        <v>13</v>
      </c>
      <c r="AE34" s="39">
        <f>COUNTIF(AE$3:AE33,"&gt;0")</f>
        <v>14</v>
      </c>
      <c r="AF34" s="40">
        <f t="shared" si="13"/>
        <v>13.526315789473685</v>
      </c>
      <c r="AG34" s="78">
        <f t="shared" si="14"/>
        <v>19</v>
      </c>
      <c r="AH34" s="77">
        <f>COUNTIF(AH$3:AH33,"&gt;0")</f>
        <v>14</v>
      </c>
      <c r="AI34" s="39">
        <f>COUNTIF(AI$3:AI33,"&gt;0")</f>
        <v>14</v>
      </c>
      <c r="AJ34" s="39">
        <f>COUNTIF(AJ$3:AJ33,"&gt;0")</f>
        <v>14</v>
      </c>
      <c r="AK34" s="39">
        <f>COUNTIF(AK$3:AK33,"&gt;0")</f>
        <v>14</v>
      </c>
      <c r="AL34" s="39">
        <f>COUNTIF(AL$3:AL33,"&gt;0")</f>
        <v>13</v>
      </c>
      <c r="AM34" s="39">
        <f>COUNTIF(AM$3:AM33,"&gt;0")</f>
        <v>14</v>
      </c>
      <c r="AN34" s="39">
        <f>COUNTIF(AN$3:AN33,"&gt;0")</f>
        <v>14</v>
      </c>
      <c r="AO34" s="39">
        <f>COUNTIF(AO$3:AO33,"&gt;0")</f>
        <v>14</v>
      </c>
      <c r="AP34" s="39">
        <f>COUNTIF(AP$3:AP33,"&gt;0")</f>
        <v>14</v>
      </c>
      <c r="AQ34" s="39">
        <f>COUNTIF(AQ$3:AQ33,"&gt;0")</f>
        <v>14</v>
      </c>
      <c r="AR34" s="39">
        <f>COUNTIF(AR$3:AR33,"&gt;0")</f>
        <v>14</v>
      </c>
      <c r="AS34" s="39">
        <f>COUNTIF(AS$3:AS33,"&gt;0")</f>
        <v>12</v>
      </c>
      <c r="AT34" s="39">
        <f>COUNTIF(AT$3:AT33,"&gt;0")</f>
        <v>14</v>
      </c>
      <c r="AU34" s="39">
        <f>COUNTIF(AU$3:AU33,"&gt;0")</f>
        <v>13</v>
      </c>
      <c r="AV34" s="39">
        <f>COUNTIF(AV$3:AV33,"&gt;0")</f>
        <v>13</v>
      </c>
      <c r="AW34" s="39">
        <f>COUNTIF(AW$3:AW33,"&gt;0")</f>
        <v>13</v>
      </c>
      <c r="AX34" s="39">
        <f>COUNTIF(AX$3:AX33,"&gt;0")</f>
        <v>11</v>
      </c>
      <c r="AY34" s="39">
        <f>COUNTIF(AY$3:AY33,"&gt;0")</f>
        <v>14</v>
      </c>
      <c r="AZ34" s="41">
        <f>COUNTIF(AZ$3:AZ33,"&gt;0")</f>
        <v>14</v>
      </c>
      <c r="BA34" s="37"/>
      <c r="BB34" s="37"/>
      <c r="BC34" s="37"/>
    </row>
    <row r="35" spans="1:55" ht="13.5" thickBot="1">
      <c r="A35" s="42" t="s">
        <v>6</v>
      </c>
      <c r="B35" s="43">
        <f>((E35*F35)+(AF35*AG35))/(F35+AG35)</f>
        <v>6.0254153043925776</v>
      </c>
      <c r="C35" s="44">
        <f>COUNTIF(C3:C33,"&gt;0")</f>
        <v>30</v>
      </c>
      <c r="D35" s="45">
        <f>F35+AG35</f>
        <v>44</v>
      </c>
      <c r="E35" s="80">
        <f>(SUM(G35:AD35))/F35</f>
        <v>6.040925274725274</v>
      </c>
      <c r="F35" s="46">
        <f>COUNTIF(G35:AE35,"&gt;0")</f>
        <v>25</v>
      </c>
      <c r="G35" s="47">
        <f>SUM(G$3:G33)/G34</f>
        <v>6.275714285714286</v>
      </c>
      <c r="H35" s="47">
        <f>SUM(H$3:H33)/H34</f>
        <v>5.537142857142858</v>
      </c>
      <c r="I35" s="47">
        <f>SUM(I$3:I33)/I34</f>
        <v>6.297142857142857</v>
      </c>
      <c r="J35" s="47">
        <f>SUM(J$3:J33)/J34</f>
        <v>6.941428571428572</v>
      </c>
      <c r="K35" s="47">
        <f>SUM(K$3:K33)/K34</f>
        <v>5.307142857142857</v>
      </c>
      <c r="L35" s="47">
        <f>SUM(L$3:L33)/L34</f>
        <v>5.957142857142856</v>
      </c>
      <c r="M35" s="47">
        <f>SUM(M$3:M33)/M34</f>
        <v>4.325714285714286</v>
      </c>
      <c r="N35" s="47">
        <f>SUM(N$3:N33)/N34</f>
        <v>6.077857142857144</v>
      </c>
      <c r="O35" s="47">
        <f>SUM(O$3:O33)/O34</f>
        <v>7.288461538461538</v>
      </c>
      <c r="P35" s="47">
        <f>SUM(P$3:P33)/P34</f>
        <v>7.065384615384615</v>
      </c>
      <c r="Q35" s="47">
        <f>SUM(Q$3:Q33)/Q34</f>
        <v>6.878571428571428</v>
      </c>
      <c r="R35" s="47">
        <f>SUM(R$3:R33)/R34</f>
        <v>6.34</v>
      </c>
      <c r="S35" s="47">
        <f>SUM(S$3:S33)/S34</f>
        <v>5.977857142857142</v>
      </c>
      <c r="T35" s="47">
        <f>SUM(T$3:T33)/T34</f>
        <v>4.972857142857143</v>
      </c>
      <c r="U35" s="47">
        <f>SUM(U$3:U33)/U34</f>
        <v>6.825000000000001</v>
      </c>
      <c r="V35" s="47">
        <f>SUM(V$3:V33)/V34</f>
        <v>6.453571428571429</v>
      </c>
      <c r="W35" s="47">
        <f>SUM(W$3:W33)/W34</f>
        <v>6.7700000000000005</v>
      </c>
      <c r="X35" s="47">
        <f>SUM(X$3:X33)/X34</f>
        <v>6.776153846153846</v>
      </c>
      <c r="Y35" s="47">
        <f>SUM(Y$3:Y33)/Y34</f>
        <v>7.333846153846154</v>
      </c>
      <c r="Z35" s="47">
        <f>SUM(Z$3:Z33)/Z34</f>
        <v>6.786428571428572</v>
      </c>
      <c r="AA35" s="47">
        <f>SUM(AA$3:AA33)/AA34</f>
        <v>6.498571428571428</v>
      </c>
      <c r="AB35" s="47">
        <f>SUM(AB$3:AB33)/AB34</f>
        <v>6.023846153846155</v>
      </c>
      <c r="AC35" s="47">
        <f>SUM(AC$3:AC33)/AC34</f>
        <v>6.307142857142857</v>
      </c>
      <c r="AD35" s="47">
        <f>SUM(AD$3:AD33)/AD34</f>
        <v>6.006153846153847</v>
      </c>
      <c r="AE35" s="47">
        <f>SUM(AE$3:AE33)/AE34</f>
        <v>4.575</v>
      </c>
      <c r="AF35" s="79">
        <f>(SUM(AH35:AZ35))/AG35</f>
        <v>6.00500744869166</v>
      </c>
      <c r="AG35" s="48">
        <f t="shared" si="14"/>
        <v>19</v>
      </c>
      <c r="AH35" s="47">
        <f>SUM(AH$3:AH33)/AH34</f>
        <v>6.202857142857142</v>
      </c>
      <c r="AI35" s="47">
        <f>SUM(AI$3:AI33)/AI34</f>
        <v>6.034285714285714</v>
      </c>
      <c r="AJ35" s="47">
        <f>SUM(AJ$3:AJ33)/AJ34</f>
        <v>5.9799999999999995</v>
      </c>
      <c r="AK35" s="47">
        <f>SUM(AK$3:AK33)/AK34</f>
        <v>5.562142857142858</v>
      </c>
      <c r="AL35" s="47">
        <f>SUM(AL$3:AL33)/AL34</f>
        <v>6.489230769230771</v>
      </c>
      <c r="AM35" s="47">
        <f>SUM(AM$3:AM33)/AM34</f>
        <v>4.125</v>
      </c>
      <c r="AN35" s="47">
        <f>SUM(AN$3:AN33)/AN34</f>
        <v>4.450714285714286</v>
      </c>
      <c r="AO35" s="47">
        <f>SUM(AO$3:AO33)/AO34</f>
        <v>4.410000000000001</v>
      </c>
      <c r="AP35" s="47">
        <f>SUM(AP$3:AP33)/AP34</f>
        <v>6.4335714285714305</v>
      </c>
      <c r="AQ35" s="47">
        <f>SUM(AQ$3:AQ33)/AQ34</f>
        <v>6.995</v>
      </c>
      <c r="AR35" s="47">
        <f>SUM(AR$3:AR33)/AR34</f>
        <v>5.877142857142857</v>
      </c>
      <c r="AS35" s="47">
        <f>SUM(AS$3:AS33)/AS34</f>
        <v>6.453333333333333</v>
      </c>
      <c r="AT35" s="47">
        <f>SUM(AT$3:AT33)/AT34</f>
        <v>5.382857142857143</v>
      </c>
      <c r="AU35" s="47">
        <f>SUM(AU$3:AU33)/AU34</f>
        <v>6.161538461538461</v>
      </c>
      <c r="AV35" s="47">
        <f>SUM(AV$3:AV33)/AV34</f>
        <v>6.894615384615384</v>
      </c>
      <c r="AW35" s="47">
        <f>SUM(AW$3:AW33)/AW34</f>
        <v>7.265384615384615</v>
      </c>
      <c r="AX35" s="47">
        <f>SUM(AX$3:AX33)/AX34</f>
        <v>7.248181818181817</v>
      </c>
      <c r="AY35" s="47">
        <f>SUM(AY$3:AY33)/AY34</f>
        <v>6.322857142857144</v>
      </c>
      <c r="AZ35" s="49">
        <f>SUM(AZ$3:AZ33)/AZ34</f>
        <v>5.8064285714285715</v>
      </c>
      <c r="BA35" s="37"/>
      <c r="BB35" s="37"/>
      <c r="BC35" s="37"/>
    </row>
    <row r="36" spans="41:47" ht="13.5" thickTop="1">
      <c r="AO36" s="7"/>
      <c r="AP36" s="7"/>
      <c r="AQ36" s="7"/>
      <c r="AR36" s="7"/>
      <c r="AS36" s="7"/>
      <c r="AT36" s="7"/>
      <c r="AU36" s="7"/>
    </row>
    <row r="37" ht="12.75"/>
  </sheetData>
  <mergeCells count="4">
    <mergeCell ref="AF1:AZ1"/>
    <mergeCell ref="E1:AE1"/>
    <mergeCell ref="B1:D1"/>
    <mergeCell ref="A34:F3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Queen of the South Site</dc:title>
  <dc:subject/>
  <dc:creator>Colin Johnstone</dc:creator>
  <cp:keywords/>
  <dc:description/>
  <cp:lastModifiedBy>cdj</cp:lastModifiedBy>
  <cp:lastPrinted>2000-02-08T19:06:25Z</cp:lastPrinted>
  <dcterms:created xsi:type="dcterms:W3CDTF">1999-12-23T20:55:30Z</dcterms:created>
  <dcterms:modified xsi:type="dcterms:W3CDTF">2007-04-30T20:01:15Z</dcterms:modified>
  <cp:category/>
  <cp:version/>
  <cp:contentType/>
  <cp:contentStatus/>
</cp:coreProperties>
</file>