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0" windowWidth="7185" windowHeight="9465" tabRatio="257" activeTab="0"/>
  </bookViews>
  <sheets>
    <sheet name="Main sheet" sheetId="1" r:id="rId1"/>
  </sheets>
  <definedNames>
    <definedName name="_xlnm.Print_Area" localSheetId="0">'Main sheet'!$A$1:$AX$29</definedName>
  </definedNames>
  <calcPr fullCalcOnLoad="1"/>
</workbook>
</file>

<file path=xl/sharedStrings.xml><?xml version="1.0" encoding="utf-8"?>
<sst xmlns="http://schemas.openxmlformats.org/spreadsheetml/2006/main" count="81" uniqueCount="77">
  <si>
    <t>Played</t>
  </si>
  <si>
    <t>Average</t>
  </si>
  <si>
    <t>AWAY GAMES</t>
  </si>
  <si>
    <t>HOME GAMES</t>
  </si>
  <si>
    <t>TOTAL</t>
  </si>
  <si>
    <t>Percent played</t>
  </si>
  <si>
    <t>Performance</t>
  </si>
  <si>
    <t>Players used</t>
  </si>
  <si>
    <t>A Aitken</t>
  </si>
  <si>
    <t>D Allan</t>
  </si>
  <si>
    <t>S Bowey</t>
  </si>
  <si>
    <t>D Lyle</t>
  </si>
  <si>
    <t>S O'Connor</t>
  </si>
  <si>
    <t>J McAlpine</t>
  </si>
  <si>
    <t>E Paton</t>
  </si>
  <si>
    <t>C Scott</t>
  </si>
  <si>
    <t>B McColligan</t>
  </si>
  <si>
    <t>J Thomson</t>
  </si>
  <si>
    <t>MOM - First</t>
  </si>
  <si>
    <t>MOM - Second</t>
  </si>
  <si>
    <t>MOM - Third</t>
  </si>
  <si>
    <t>W Gibson</t>
  </si>
  <si>
    <t>02/08/03 - Stranraer (BC)</t>
  </si>
  <si>
    <t>09/08/03 - St.Johnstone</t>
  </si>
  <si>
    <t>J Dodds</t>
  </si>
  <si>
    <t>S Hodge</t>
  </si>
  <si>
    <t>D Bagan</t>
  </si>
  <si>
    <t>A Burke</t>
  </si>
  <si>
    <t>G Wood</t>
  </si>
  <si>
    <t>B Reid</t>
  </si>
  <si>
    <t>16/08/03 - Ross County</t>
  </si>
  <si>
    <t>P Burns</t>
  </si>
  <si>
    <t>23/08/03 - Falkirk</t>
  </si>
  <si>
    <t>30/08/03 - Ayr United</t>
  </si>
  <si>
    <t>02/09/03 - Stenhousemuir - CIS</t>
  </si>
  <si>
    <t>13/09/03 - Raith Rovers</t>
  </si>
  <si>
    <t>20/09/03 - St.Mirren</t>
  </si>
  <si>
    <t>P Talbot</t>
  </si>
  <si>
    <t>23/09/03 - Ross County - CIS</t>
  </si>
  <si>
    <t>27/09/03 - Clyde</t>
  </si>
  <si>
    <t>04/10/03 - Brechin City</t>
  </si>
  <si>
    <t>18/10/03 - Invernes CT</t>
  </si>
  <si>
    <t>25/10/03 - Ros County</t>
  </si>
  <si>
    <t>28/10/03 - Hibernian - CIS</t>
  </si>
  <si>
    <t>01/11/03 - St.Johnstone</t>
  </si>
  <si>
    <t>08/11/03 - Raith Rovers</t>
  </si>
  <si>
    <t>16/11/03 - Ayr United</t>
  </si>
  <si>
    <t>22/11/03 - Clyde</t>
  </si>
  <si>
    <t>E Jaconelli</t>
  </si>
  <si>
    <t>03/12/03 - St.Mirren</t>
  </si>
  <si>
    <t>K Robertson</t>
  </si>
  <si>
    <t>06/12/03 - Inverness CT</t>
  </si>
  <si>
    <t>13/12/03 - Brechin City</t>
  </si>
  <si>
    <t>20/12/03 - St.Johnstone</t>
  </si>
  <si>
    <t>27/12/03 - Falkirk</t>
  </si>
  <si>
    <t>03/01/04 - Ayr United</t>
  </si>
  <si>
    <t>10/01/04 - East Fife - SC</t>
  </si>
  <si>
    <t>P McMullan</t>
  </si>
  <si>
    <t>17/01/04 - Raith Rovers</t>
  </si>
  <si>
    <t>24/01/04 - St.Mirren</t>
  </si>
  <si>
    <t>S Payne</t>
  </si>
  <si>
    <t>7/02/04 - Motherwell SC</t>
  </si>
  <si>
    <t>14/02/04 - Brechin City</t>
  </si>
  <si>
    <t>21/02/04 - Inverness CT</t>
  </si>
  <si>
    <t>C Samson</t>
  </si>
  <si>
    <t>06/03/04 - Ross County</t>
  </si>
  <si>
    <t>10/03/04 - Clyde</t>
  </si>
  <si>
    <t>13/03/04 - Falkirk</t>
  </si>
  <si>
    <t>23/03/04 - Raith Rovers</t>
  </si>
  <si>
    <t>27/03/04 - Ayr United</t>
  </si>
  <si>
    <t>03/04/04 - Clyde</t>
  </si>
  <si>
    <t>10/040/04 - St.Mirren</t>
  </si>
  <si>
    <t>17/04/04 - Inverness CT</t>
  </si>
  <si>
    <t>24/04/04 - Brechin City</t>
  </si>
  <si>
    <t>01/05/04 - St.Johnstone</t>
  </si>
  <si>
    <t>08/05/04 - Ross County</t>
  </si>
  <si>
    <t>15/05/04 - Falkirk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</si>
</sst>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[$-809]dd\ mmmm\ yyyy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double"/>
      <top style="hair"/>
      <bottom style="hair"/>
    </border>
    <border>
      <left style="hair"/>
      <right style="double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1" fillId="2" borderId="5" xfId="0" applyFont="1" applyFill="1" applyBorder="1" applyAlignment="1">
      <alignment textRotation="90" wrapText="1"/>
    </xf>
    <xf numFmtId="14" fontId="1" fillId="2" borderId="6" xfId="0" applyNumberFormat="1" applyFont="1" applyFill="1" applyBorder="1" applyAlignment="1">
      <alignment textRotation="90"/>
    </xf>
    <xf numFmtId="14" fontId="1" fillId="2" borderId="7" xfId="0" applyNumberFormat="1" applyFont="1" applyFill="1" applyBorder="1" applyAlignment="1">
      <alignment textRotation="90"/>
    </xf>
    <xf numFmtId="14" fontId="1" fillId="2" borderId="3" xfId="0" applyNumberFormat="1" applyFont="1" applyFill="1" applyBorder="1" applyAlignment="1">
      <alignment textRotation="90"/>
    </xf>
    <xf numFmtId="14" fontId="1" fillId="2" borderId="0" xfId="0" applyNumberFormat="1" applyFont="1" applyFill="1" applyBorder="1" applyAlignment="1">
      <alignment textRotation="90"/>
    </xf>
    <xf numFmtId="0" fontId="1" fillId="2" borderId="8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6" xfId="0" applyFont="1" applyFill="1" applyBorder="1" applyAlignment="1">
      <alignment textRotation="90" wrapText="1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textRotation="90" wrapText="1"/>
    </xf>
    <xf numFmtId="2" fontId="7" fillId="2" borderId="20" xfId="0" applyNumberFormat="1" applyFont="1" applyFill="1" applyBorder="1" applyAlignment="1">
      <alignment/>
    </xf>
    <xf numFmtId="2" fontId="8" fillId="2" borderId="2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2" borderId="6" xfId="0" applyFont="1" applyFill="1" applyBorder="1" applyAlignment="1">
      <alignment textRotation="90" wrapText="1"/>
    </xf>
    <xf numFmtId="2" fontId="9" fillId="2" borderId="12" xfId="0" applyNumberFormat="1" applyFont="1" applyFill="1" applyBorder="1" applyAlignment="1">
      <alignment/>
    </xf>
    <xf numFmtId="2" fontId="4" fillId="2" borderId="2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14" fontId="1" fillId="2" borderId="23" xfId="0" applyNumberFormat="1" applyFont="1" applyFill="1" applyBorder="1" applyAlignment="1">
      <alignment textRotation="90"/>
    </xf>
    <xf numFmtId="2" fontId="1" fillId="2" borderId="23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2" fontId="9" fillId="3" borderId="12" xfId="0" applyNumberFormat="1" applyFont="1" applyFill="1" applyBorder="1" applyAlignment="1">
      <alignment/>
    </xf>
    <xf numFmtId="1" fontId="2" fillId="3" borderId="9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2" fontId="7" fillId="3" borderId="20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2" fontId="1" fillId="3" borderId="23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2" fontId="1" fillId="6" borderId="12" xfId="0" applyNumberFormat="1" applyFont="1" applyFill="1" applyBorder="1" applyAlignment="1">
      <alignment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1" fontId="1" fillId="5" borderId="0" xfId="0" applyNumberFormat="1" applyFont="1" applyFill="1" applyBorder="1" applyAlignment="1">
      <alignment/>
    </xf>
    <xf numFmtId="1" fontId="1" fillId="6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/>
    </xf>
    <xf numFmtId="1" fontId="1" fillId="2" borderId="24" xfId="0" applyNumberFormat="1" applyFont="1" applyFill="1" applyBorder="1" applyAlignment="1">
      <alignment/>
    </xf>
    <xf numFmtId="2" fontId="1" fillId="4" borderId="3" xfId="0" applyNumberFormat="1" applyFont="1" applyFill="1" applyBorder="1" applyAlignment="1">
      <alignment/>
    </xf>
    <xf numFmtId="2" fontId="1" fillId="5" borderId="3" xfId="0" applyNumberFormat="1" applyFont="1" applyFill="1" applyBorder="1" applyAlignment="1">
      <alignment/>
    </xf>
    <xf numFmtId="2" fontId="1" fillId="6" borderId="3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2" fontId="1" fillId="5" borderId="11" xfId="0" applyNumberFormat="1" applyFont="1" applyFill="1" applyBorder="1" applyAlignment="1">
      <alignment/>
    </xf>
    <xf numFmtId="2" fontId="1" fillId="6" borderId="11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5" fillId="2" borderId="25" xfId="0" applyNumberFormat="1" applyFont="1" applyFill="1" applyBorder="1" applyAlignment="1">
      <alignment/>
    </xf>
    <xf numFmtId="2" fontId="5" fillId="3" borderId="25" xfId="0" applyNumberFormat="1" applyFont="1" applyFill="1" applyBorder="1" applyAlignment="1">
      <alignment/>
    </xf>
    <xf numFmtId="2" fontId="5" fillId="2" borderId="26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2" fontId="5" fillId="2" borderId="29" xfId="0" applyNumberFormat="1" applyFont="1" applyFill="1" applyBorder="1" applyAlignment="1">
      <alignment/>
    </xf>
    <xf numFmtId="2" fontId="6" fillId="2" borderId="3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1" fillId="4" borderId="23" xfId="0" applyNumberFormat="1" applyFont="1" applyFill="1" applyBorder="1" applyAlignment="1">
      <alignment/>
    </xf>
    <xf numFmtId="2" fontId="1" fillId="5" borderId="23" xfId="0" applyNumberFormat="1" applyFont="1" applyFill="1" applyBorder="1" applyAlignment="1">
      <alignment/>
    </xf>
    <xf numFmtId="2" fontId="1" fillId="6" borderId="23" xfId="0" applyNumberFormat="1" applyFont="1" applyFill="1" applyBorder="1" applyAlignment="1">
      <alignment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2.421875" style="2" bestFit="1" customWidth="1"/>
    <col min="2" max="2" width="7.28125" style="37" bestFit="1" customWidth="1"/>
    <col min="3" max="3" width="7.28125" style="26" bestFit="1" customWidth="1"/>
    <col min="4" max="4" width="3.421875" style="26" bestFit="1" customWidth="1"/>
    <col min="5" max="5" width="7.28125" style="33" bestFit="1" customWidth="1"/>
    <col min="6" max="6" width="3.57421875" style="2" bestFit="1" customWidth="1"/>
    <col min="7" max="8" width="5.00390625" style="2" bestFit="1" customWidth="1"/>
    <col min="9" max="20" width="4.57421875" style="2" customWidth="1"/>
    <col min="21" max="24" width="5.8515625" style="2" bestFit="1" customWidth="1"/>
    <col min="25" max="25" width="7.00390625" style="29" bestFit="1" customWidth="1"/>
    <col min="26" max="35" width="4.57421875" style="2" customWidth="1"/>
    <col min="36" max="36" width="5.140625" style="2" customWidth="1"/>
    <col min="37" max="37" width="4.8515625" style="2" customWidth="1"/>
    <col min="38" max="48" width="4.57421875" style="2" customWidth="1"/>
    <col min="49" max="50" width="5.8515625" style="2" bestFit="1" customWidth="1"/>
    <col min="51" max="51" width="5.8515625" style="2" customWidth="1"/>
    <col min="52" max="54" width="4.57421875" style="2" customWidth="1"/>
    <col min="55" max="55" width="3.00390625" style="2" bestFit="1" customWidth="1"/>
    <col min="56" max="16384" width="9.140625" style="41" customWidth="1"/>
  </cols>
  <sheetData>
    <row r="1" spans="1:55" s="39" customFormat="1" ht="13.5" thickTop="1">
      <c r="A1" s="1"/>
      <c r="B1" s="87" t="s">
        <v>4</v>
      </c>
      <c r="C1" s="88"/>
      <c r="D1" s="89"/>
      <c r="E1" s="90" t="s">
        <v>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 t="s">
        <v>2</v>
      </c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2"/>
      <c r="AY1" s="59"/>
      <c r="AZ1" s="59"/>
      <c r="BA1" s="59"/>
      <c r="BB1" s="59"/>
      <c r="BC1" s="27">
        <f>MAX(D3:D13)</f>
        <v>40</v>
      </c>
    </row>
    <row r="2" spans="1:66" s="39" customFormat="1" ht="120">
      <c r="A2" s="3"/>
      <c r="B2" s="34" t="s">
        <v>1</v>
      </c>
      <c r="C2" s="4" t="s">
        <v>5</v>
      </c>
      <c r="D2" s="5" t="s">
        <v>0</v>
      </c>
      <c r="E2" s="30" t="s">
        <v>1</v>
      </c>
      <c r="F2" s="6" t="s">
        <v>0</v>
      </c>
      <c r="G2" s="7" t="s">
        <v>30</v>
      </c>
      <c r="H2" s="8" t="s">
        <v>35</v>
      </c>
      <c r="I2" s="8" t="s">
        <v>39</v>
      </c>
      <c r="J2" s="8" t="s">
        <v>41</v>
      </c>
      <c r="K2" s="8" t="s">
        <v>44</v>
      </c>
      <c r="L2" s="8" t="s">
        <v>46</v>
      </c>
      <c r="M2" s="8" t="s">
        <v>49</v>
      </c>
      <c r="N2" s="8" t="s">
        <v>52</v>
      </c>
      <c r="O2" s="8" t="s">
        <v>54</v>
      </c>
      <c r="P2" s="8" t="s">
        <v>58</v>
      </c>
      <c r="Q2" s="8" t="s">
        <v>63</v>
      </c>
      <c r="R2" s="8" t="s">
        <v>65</v>
      </c>
      <c r="S2" s="8" t="s">
        <v>66</v>
      </c>
      <c r="T2" s="8" t="s">
        <v>69</v>
      </c>
      <c r="U2" s="8" t="s">
        <v>71</v>
      </c>
      <c r="V2" s="9" t="s">
        <v>73</v>
      </c>
      <c r="W2" s="9" t="s">
        <v>74</v>
      </c>
      <c r="X2" s="9" t="s">
        <v>76</v>
      </c>
      <c r="Y2" s="28" t="s">
        <v>1</v>
      </c>
      <c r="Z2" s="6" t="s">
        <v>0</v>
      </c>
      <c r="AA2" s="7" t="s">
        <v>22</v>
      </c>
      <c r="AB2" s="8" t="s">
        <v>23</v>
      </c>
      <c r="AC2" s="8" t="s">
        <v>32</v>
      </c>
      <c r="AD2" s="8" t="s">
        <v>33</v>
      </c>
      <c r="AE2" s="8" t="s">
        <v>34</v>
      </c>
      <c r="AF2" s="58" t="s">
        <v>36</v>
      </c>
      <c r="AG2" s="8" t="s">
        <v>38</v>
      </c>
      <c r="AH2" s="8" t="s">
        <v>40</v>
      </c>
      <c r="AI2" s="8" t="s">
        <v>42</v>
      </c>
      <c r="AJ2" s="8" t="s">
        <v>43</v>
      </c>
      <c r="AK2" s="8" t="s">
        <v>45</v>
      </c>
      <c r="AL2" s="8" t="s">
        <v>47</v>
      </c>
      <c r="AM2" s="8" t="s">
        <v>51</v>
      </c>
      <c r="AN2" s="8" t="s">
        <v>53</v>
      </c>
      <c r="AO2" s="8" t="s">
        <v>55</v>
      </c>
      <c r="AP2" s="8" t="s">
        <v>56</v>
      </c>
      <c r="AQ2" s="8" t="s">
        <v>59</v>
      </c>
      <c r="AR2" s="8" t="s">
        <v>61</v>
      </c>
      <c r="AS2" s="8" t="s">
        <v>62</v>
      </c>
      <c r="AT2" s="8" t="s">
        <v>67</v>
      </c>
      <c r="AU2" s="9" t="s">
        <v>68</v>
      </c>
      <c r="AV2" s="9" t="s">
        <v>70</v>
      </c>
      <c r="AW2" s="9" t="s">
        <v>72</v>
      </c>
      <c r="AX2" s="42" t="s">
        <v>75</v>
      </c>
      <c r="AY2" s="10"/>
      <c r="AZ2" s="10" t="s">
        <v>18</v>
      </c>
      <c r="BA2" s="10" t="s">
        <v>19</v>
      </c>
      <c r="BB2" s="10" t="s">
        <v>20</v>
      </c>
      <c r="BC2" s="27">
        <f aca="true" t="shared" si="0" ref="BC2:BC27">$BC$1</f>
        <v>40</v>
      </c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</row>
    <row r="3" spans="1:55" ht="12.75">
      <c r="A3" s="11" t="s">
        <v>10</v>
      </c>
      <c r="B3" s="35">
        <f aca="true" t="shared" si="1" ref="B3:B14">(SUM(G3:X3)+SUM(AA3:AX3))/D3</f>
        <v>7.095897435897436</v>
      </c>
      <c r="C3" s="12">
        <f aca="true" t="shared" si="2" ref="C3:C14">(D3/BC3)*100</f>
        <v>97.5</v>
      </c>
      <c r="D3" s="13">
        <f aca="true" t="shared" si="3" ref="D3:D14">F3+Z3</f>
        <v>39</v>
      </c>
      <c r="E3" s="65">
        <f aca="true" t="shared" si="4" ref="E3:E14">SUM(G3:X3)/F3</f>
        <v>7.188</v>
      </c>
      <c r="F3" s="14">
        <f aca="true" t="shared" si="5" ref="F3:F27">COUNTIF(G3:X3,"&gt;0")</f>
        <v>15</v>
      </c>
      <c r="G3" s="15">
        <v>7.12</v>
      </c>
      <c r="H3" s="67">
        <v>7.27</v>
      </c>
      <c r="I3" s="68">
        <v>7.97</v>
      </c>
      <c r="J3" s="16">
        <v>7.89</v>
      </c>
      <c r="K3" s="16"/>
      <c r="L3" s="16">
        <v>5.94</v>
      </c>
      <c r="M3" s="16"/>
      <c r="N3" s="16">
        <v>5.26</v>
      </c>
      <c r="O3" s="68">
        <v>8.1</v>
      </c>
      <c r="P3" s="16">
        <v>6.98</v>
      </c>
      <c r="Q3" s="69">
        <v>7.97</v>
      </c>
      <c r="R3" s="68">
        <v>7.71</v>
      </c>
      <c r="S3" s="67">
        <v>7.57</v>
      </c>
      <c r="T3" s="16">
        <v>5.69</v>
      </c>
      <c r="U3" s="70">
        <v>8.23</v>
      </c>
      <c r="V3" s="72">
        <v>6.43</v>
      </c>
      <c r="W3" s="71">
        <v>7.69</v>
      </c>
      <c r="X3" s="17"/>
      <c r="Y3" s="75">
        <f aca="true" t="shared" si="6" ref="Y3:Y14">SUM(AA3:AX3)/Z3</f>
        <v>7.038333333333334</v>
      </c>
      <c r="Z3" s="73">
        <f aca="true" t="shared" si="7" ref="Z3:Z29">COUNTIF(AA3:AX3,"&gt;0")</f>
        <v>24</v>
      </c>
      <c r="AA3" s="56">
        <v>6.4</v>
      </c>
      <c r="AB3" s="68">
        <v>6.96</v>
      </c>
      <c r="AC3" s="69">
        <v>7.72</v>
      </c>
      <c r="AD3" s="16">
        <v>7.48</v>
      </c>
      <c r="AE3" s="16">
        <v>5.7</v>
      </c>
      <c r="AF3" s="16">
        <v>8.2</v>
      </c>
      <c r="AG3" s="16">
        <v>7.64</v>
      </c>
      <c r="AH3" s="68">
        <v>7.39</v>
      </c>
      <c r="AI3" s="16">
        <v>6.2</v>
      </c>
      <c r="AJ3" s="16">
        <v>6.95</v>
      </c>
      <c r="AK3" s="16">
        <v>7.12</v>
      </c>
      <c r="AL3" s="16">
        <v>5.14</v>
      </c>
      <c r="AM3" s="67">
        <v>6.47</v>
      </c>
      <c r="AN3" s="16">
        <v>6.67</v>
      </c>
      <c r="AO3" s="69">
        <v>7.17</v>
      </c>
      <c r="AP3" s="16">
        <v>6.61</v>
      </c>
      <c r="AQ3" s="68">
        <v>6</v>
      </c>
      <c r="AR3" s="68">
        <v>7.42</v>
      </c>
      <c r="AS3" s="67">
        <v>7.25</v>
      </c>
      <c r="AT3" s="69">
        <v>7.85</v>
      </c>
      <c r="AU3" s="70">
        <v>8.36</v>
      </c>
      <c r="AV3" s="70">
        <v>6.96</v>
      </c>
      <c r="AW3" s="70">
        <v>7.33</v>
      </c>
      <c r="AX3" s="84">
        <v>7.93</v>
      </c>
      <c r="AY3" s="60"/>
      <c r="AZ3" s="61">
        <v>10</v>
      </c>
      <c r="BA3" s="62">
        <v>9</v>
      </c>
      <c r="BB3" s="63">
        <v>5</v>
      </c>
      <c r="BC3" s="27">
        <f t="shared" si="0"/>
        <v>40</v>
      </c>
    </row>
    <row r="4" spans="1:55" ht="12.75">
      <c r="A4" s="11" t="s">
        <v>14</v>
      </c>
      <c r="B4" s="35">
        <f t="shared" si="1"/>
        <v>6.881749999999999</v>
      </c>
      <c r="C4" s="12">
        <f t="shared" si="2"/>
        <v>100</v>
      </c>
      <c r="D4" s="13">
        <f t="shared" si="3"/>
        <v>40</v>
      </c>
      <c r="E4" s="31">
        <f t="shared" si="4"/>
        <v>7.119444444444444</v>
      </c>
      <c r="F4" s="14">
        <f t="shared" si="5"/>
        <v>18</v>
      </c>
      <c r="G4" s="15">
        <v>7.04</v>
      </c>
      <c r="H4" s="16">
        <v>5.97</v>
      </c>
      <c r="I4" s="16">
        <v>7.58</v>
      </c>
      <c r="J4" s="16">
        <v>7.38</v>
      </c>
      <c r="K4" s="16">
        <v>7.31</v>
      </c>
      <c r="L4" s="67">
        <v>7.73</v>
      </c>
      <c r="M4" s="67">
        <v>7.12</v>
      </c>
      <c r="N4" s="67">
        <v>7.09</v>
      </c>
      <c r="O4" s="16">
        <v>7.8</v>
      </c>
      <c r="P4" s="16">
        <v>6.79</v>
      </c>
      <c r="Q4" s="16">
        <v>7.29</v>
      </c>
      <c r="R4" s="16">
        <v>6.81</v>
      </c>
      <c r="S4" s="68">
        <v>7.19</v>
      </c>
      <c r="T4" s="69">
        <v>6.49</v>
      </c>
      <c r="U4" s="17">
        <v>7.25</v>
      </c>
      <c r="V4" s="70">
        <v>6.6</v>
      </c>
      <c r="W4" s="17">
        <v>7.21</v>
      </c>
      <c r="X4" s="72">
        <v>7.5</v>
      </c>
      <c r="Y4" s="75">
        <f t="shared" si="6"/>
        <v>6.687272727272728</v>
      </c>
      <c r="Z4" s="73">
        <f t="shared" si="7"/>
        <v>22</v>
      </c>
      <c r="AA4" s="15">
        <v>6.29</v>
      </c>
      <c r="AB4" s="16">
        <v>5.97</v>
      </c>
      <c r="AC4" s="16">
        <v>6.7</v>
      </c>
      <c r="AD4" s="16">
        <v>7.33</v>
      </c>
      <c r="AE4" s="16"/>
      <c r="AF4" s="16">
        <v>7.1</v>
      </c>
      <c r="AG4" s="16">
        <v>7.07</v>
      </c>
      <c r="AH4" s="69">
        <v>7.16</v>
      </c>
      <c r="AI4" s="16">
        <v>6.5</v>
      </c>
      <c r="AJ4" s="16">
        <v>6.54</v>
      </c>
      <c r="AK4" s="16">
        <v>7.29</v>
      </c>
      <c r="AL4" s="16">
        <v>6.33</v>
      </c>
      <c r="AM4" s="69">
        <v>6.27</v>
      </c>
      <c r="AN4" s="67">
        <v>8.07</v>
      </c>
      <c r="AO4" s="68">
        <v>7.81</v>
      </c>
      <c r="AP4" s="68">
        <v>7.47</v>
      </c>
      <c r="AQ4" s="16">
        <v>5.83</v>
      </c>
      <c r="AR4" s="16">
        <v>5.81</v>
      </c>
      <c r="AS4" s="16">
        <v>5.95</v>
      </c>
      <c r="AT4" s="16">
        <v>7.25</v>
      </c>
      <c r="AU4" s="17"/>
      <c r="AV4" s="17">
        <v>6.52</v>
      </c>
      <c r="AW4" s="17">
        <v>5.11</v>
      </c>
      <c r="AX4" s="43">
        <v>6.75</v>
      </c>
      <c r="AY4" s="60"/>
      <c r="AZ4" s="61">
        <v>5</v>
      </c>
      <c r="BA4" s="62">
        <v>4</v>
      </c>
      <c r="BB4" s="63">
        <v>5</v>
      </c>
      <c r="BC4" s="27">
        <f t="shared" si="0"/>
        <v>40</v>
      </c>
    </row>
    <row r="5" spans="1:55" ht="12.75">
      <c r="A5" s="11" t="s">
        <v>29</v>
      </c>
      <c r="B5" s="35">
        <f t="shared" si="1"/>
        <v>6.845000000000001</v>
      </c>
      <c r="C5" s="12">
        <f t="shared" si="2"/>
        <v>95</v>
      </c>
      <c r="D5" s="13">
        <f t="shared" si="3"/>
        <v>38</v>
      </c>
      <c r="E5" s="31">
        <f t="shared" si="4"/>
        <v>6.92235294117647</v>
      </c>
      <c r="F5" s="14">
        <f t="shared" si="5"/>
        <v>17</v>
      </c>
      <c r="G5" s="57">
        <v>7.21</v>
      </c>
      <c r="H5" s="16">
        <v>6.09</v>
      </c>
      <c r="I5" s="16">
        <v>7.33</v>
      </c>
      <c r="J5" s="16">
        <v>7.55</v>
      </c>
      <c r="K5" s="16">
        <v>7.47</v>
      </c>
      <c r="L5" s="68">
        <v>7.26</v>
      </c>
      <c r="M5" s="16">
        <v>5.98</v>
      </c>
      <c r="N5" s="16">
        <v>6.12</v>
      </c>
      <c r="O5" s="16">
        <v>7.73</v>
      </c>
      <c r="P5" s="16">
        <v>6.02</v>
      </c>
      <c r="Q5" s="67">
        <v>8.33</v>
      </c>
      <c r="R5" s="69">
        <v>7.66</v>
      </c>
      <c r="S5" s="16">
        <v>6.35</v>
      </c>
      <c r="T5" s="16"/>
      <c r="U5" s="17">
        <v>7.26</v>
      </c>
      <c r="V5" s="17">
        <v>5.79</v>
      </c>
      <c r="W5" s="17">
        <v>6.37</v>
      </c>
      <c r="X5" s="17">
        <v>7.16</v>
      </c>
      <c r="Y5" s="75">
        <f t="shared" si="6"/>
        <v>6.782380952380953</v>
      </c>
      <c r="Z5" s="73">
        <f t="shared" si="7"/>
        <v>21</v>
      </c>
      <c r="AA5" s="15"/>
      <c r="AB5" s="16"/>
      <c r="AC5" s="68">
        <v>7.94</v>
      </c>
      <c r="AD5" s="69">
        <v>7.56</v>
      </c>
      <c r="AE5" s="16">
        <v>5.8</v>
      </c>
      <c r="AF5" s="16">
        <v>6.63</v>
      </c>
      <c r="AG5" s="16">
        <v>7.14</v>
      </c>
      <c r="AH5" s="16">
        <v>7.1</v>
      </c>
      <c r="AI5" s="16">
        <v>6.2</v>
      </c>
      <c r="AJ5" s="16">
        <v>6.04</v>
      </c>
      <c r="AK5" s="68">
        <v>7.98</v>
      </c>
      <c r="AL5" s="69">
        <v>6.37</v>
      </c>
      <c r="AM5" s="16">
        <v>5.4</v>
      </c>
      <c r="AN5" s="68">
        <v>7.93</v>
      </c>
      <c r="AO5" s="16">
        <v>6.92</v>
      </c>
      <c r="AP5" s="16">
        <v>6.84</v>
      </c>
      <c r="AQ5" s="16"/>
      <c r="AR5" s="69">
        <v>7.41</v>
      </c>
      <c r="AS5" s="69">
        <v>6.55</v>
      </c>
      <c r="AT5" s="68">
        <v>8.1</v>
      </c>
      <c r="AU5" s="17">
        <v>5.54</v>
      </c>
      <c r="AV5" s="17">
        <v>6.52</v>
      </c>
      <c r="AW5" s="17">
        <v>5.33</v>
      </c>
      <c r="AX5" s="43">
        <v>7.13</v>
      </c>
      <c r="AY5" s="60"/>
      <c r="AZ5" s="61">
        <v>1</v>
      </c>
      <c r="BA5" s="62">
        <v>6</v>
      </c>
      <c r="BB5" s="63">
        <v>6</v>
      </c>
      <c r="BC5" s="27">
        <f t="shared" si="0"/>
        <v>40</v>
      </c>
    </row>
    <row r="6" spans="1:55" ht="12.75">
      <c r="A6" s="11" t="s">
        <v>12</v>
      </c>
      <c r="B6" s="35">
        <f t="shared" si="1"/>
        <v>6.59375</v>
      </c>
      <c r="C6" s="12">
        <f t="shared" si="2"/>
        <v>80</v>
      </c>
      <c r="D6" s="13">
        <f t="shared" si="3"/>
        <v>32</v>
      </c>
      <c r="E6" s="31">
        <f t="shared" si="4"/>
        <v>6.651818181818182</v>
      </c>
      <c r="F6" s="14">
        <f>COUNTIF(G6:X6,"&gt;0")</f>
        <v>11</v>
      </c>
      <c r="G6" s="15"/>
      <c r="H6" s="16">
        <v>5.78</v>
      </c>
      <c r="I6" s="69">
        <v>7.66</v>
      </c>
      <c r="J6" s="67">
        <v>8.59</v>
      </c>
      <c r="K6" s="16">
        <v>5.74</v>
      </c>
      <c r="L6" s="16"/>
      <c r="M6" s="16"/>
      <c r="N6" s="69">
        <v>6.43</v>
      </c>
      <c r="O6" s="67">
        <v>8.42</v>
      </c>
      <c r="P6" s="67">
        <v>7.7</v>
      </c>
      <c r="Q6" s="16">
        <v>7.3</v>
      </c>
      <c r="R6" s="16"/>
      <c r="S6" s="16"/>
      <c r="T6" s="16">
        <v>5.36</v>
      </c>
      <c r="U6" s="17"/>
      <c r="V6" s="17">
        <v>4.14</v>
      </c>
      <c r="W6" s="17"/>
      <c r="X6" s="17">
        <v>6.05</v>
      </c>
      <c r="Y6" s="75">
        <f t="shared" si="6"/>
        <v>6.563333333333333</v>
      </c>
      <c r="Z6" s="73">
        <f>COUNTIF(AA6:AX6,"&gt;0")</f>
        <v>21</v>
      </c>
      <c r="AA6" s="15">
        <v>5.84</v>
      </c>
      <c r="AB6" s="16">
        <v>5</v>
      </c>
      <c r="AC6" s="16">
        <v>6.04</v>
      </c>
      <c r="AD6" s="67">
        <v>7.9</v>
      </c>
      <c r="AE6" s="16">
        <v>6.11</v>
      </c>
      <c r="AF6" s="16">
        <v>7.76</v>
      </c>
      <c r="AG6" s="68">
        <v>8.07</v>
      </c>
      <c r="AH6" s="67">
        <v>7.42</v>
      </c>
      <c r="AI6" s="16">
        <v>6.22</v>
      </c>
      <c r="AJ6" s="16">
        <v>6.86</v>
      </c>
      <c r="AK6" s="16"/>
      <c r="AL6" s="16"/>
      <c r="AM6" s="16">
        <v>4.5</v>
      </c>
      <c r="AN6" s="69">
        <v>7.43</v>
      </c>
      <c r="AO6" s="16">
        <v>6.87</v>
      </c>
      <c r="AP6" s="69">
        <v>7.26</v>
      </c>
      <c r="AQ6" s="69">
        <v>5.96</v>
      </c>
      <c r="AR6" s="67">
        <v>8.44</v>
      </c>
      <c r="AS6" s="16">
        <v>5.5</v>
      </c>
      <c r="AT6" s="16">
        <v>7.38</v>
      </c>
      <c r="AU6" s="17">
        <v>5.6</v>
      </c>
      <c r="AV6" s="17">
        <v>5.67</v>
      </c>
      <c r="AW6" s="17"/>
      <c r="AX6" s="43">
        <v>6</v>
      </c>
      <c r="AY6" s="60"/>
      <c r="AZ6" s="61">
        <v>6</v>
      </c>
      <c r="BA6" s="62">
        <v>2</v>
      </c>
      <c r="BB6" s="63">
        <v>5</v>
      </c>
      <c r="BC6" s="27">
        <f t="shared" si="0"/>
        <v>40</v>
      </c>
    </row>
    <row r="7" spans="1:55" ht="12.75">
      <c r="A7" s="11" t="s">
        <v>27</v>
      </c>
      <c r="B7" s="35">
        <f t="shared" si="1"/>
        <v>6.578157894736841</v>
      </c>
      <c r="C7" s="12">
        <f t="shared" si="2"/>
        <v>95</v>
      </c>
      <c r="D7" s="13">
        <f t="shared" si="3"/>
        <v>38</v>
      </c>
      <c r="E7" s="31">
        <f t="shared" si="4"/>
        <v>6.6641176470588235</v>
      </c>
      <c r="F7" s="14">
        <f t="shared" si="5"/>
        <v>17</v>
      </c>
      <c r="G7" s="15"/>
      <c r="H7" s="16">
        <v>4.74</v>
      </c>
      <c r="I7" s="67">
        <v>8.68</v>
      </c>
      <c r="J7" s="69">
        <v>8.3</v>
      </c>
      <c r="K7" s="16">
        <v>6.94</v>
      </c>
      <c r="L7" s="69">
        <v>7.2</v>
      </c>
      <c r="M7" s="69">
        <v>6.29</v>
      </c>
      <c r="N7" s="16">
        <v>5.45</v>
      </c>
      <c r="O7" s="16">
        <v>7.3</v>
      </c>
      <c r="P7" s="16">
        <v>6.74</v>
      </c>
      <c r="Q7" s="16">
        <v>6.67</v>
      </c>
      <c r="R7" s="16">
        <v>6.29</v>
      </c>
      <c r="S7" s="16">
        <v>5.94</v>
      </c>
      <c r="T7" s="16">
        <v>5.24</v>
      </c>
      <c r="U7" s="17">
        <v>7.1</v>
      </c>
      <c r="V7" s="17">
        <v>5.85</v>
      </c>
      <c r="W7" s="17">
        <v>6.86</v>
      </c>
      <c r="X7" s="71">
        <v>7.7</v>
      </c>
      <c r="Y7" s="75">
        <f t="shared" si="6"/>
        <v>6.508571428571427</v>
      </c>
      <c r="Z7" s="73">
        <f t="shared" si="7"/>
        <v>21</v>
      </c>
      <c r="AA7" s="15">
        <v>4.71</v>
      </c>
      <c r="AB7" s="16"/>
      <c r="AC7" s="16"/>
      <c r="AD7" s="16">
        <v>6.69</v>
      </c>
      <c r="AE7" s="16">
        <v>5.55</v>
      </c>
      <c r="AF7" s="16">
        <v>7.67</v>
      </c>
      <c r="AG7" s="67">
        <v>8.64</v>
      </c>
      <c r="AH7" s="16">
        <v>6.84</v>
      </c>
      <c r="AI7" s="16">
        <v>5.67</v>
      </c>
      <c r="AJ7" s="16">
        <v>6.78</v>
      </c>
      <c r="AK7" s="69">
        <v>7.96</v>
      </c>
      <c r="AL7" s="67">
        <v>7.11</v>
      </c>
      <c r="AM7" s="16">
        <v>5.93</v>
      </c>
      <c r="AN7" s="16">
        <v>6.38</v>
      </c>
      <c r="AO7" s="16">
        <v>6.49</v>
      </c>
      <c r="AP7" s="16">
        <v>6.5</v>
      </c>
      <c r="AQ7" s="16">
        <v>5.75</v>
      </c>
      <c r="AR7" s="16"/>
      <c r="AS7" s="16">
        <v>4.53</v>
      </c>
      <c r="AT7" s="67">
        <v>8.55</v>
      </c>
      <c r="AU7" s="71">
        <v>6.52</v>
      </c>
      <c r="AV7" s="17">
        <v>5.43</v>
      </c>
      <c r="AW7" s="72">
        <v>5.67</v>
      </c>
      <c r="AX7" s="86">
        <v>7.31</v>
      </c>
      <c r="AY7" s="60"/>
      <c r="AZ7" s="61">
        <v>4</v>
      </c>
      <c r="BA7" s="62">
        <v>2</v>
      </c>
      <c r="BB7" s="63">
        <v>7</v>
      </c>
      <c r="BC7" s="27">
        <f t="shared" si="0"/>
        <v>40</v>
      </c>
    </row>
    <row r="8" spans="1:55" ht="12.75">
      <c r="A8" s="11" t="s">
        <v>26</v>
      </c>
      <c r="B8" s="35">
        <f t="shared" si="1"/>
        <v>6.415945945945945</v>
      </c>
      <c r="C8" s="12">
        <f t="shared" si="2"/>
        <v>92.5</v>
      </c>
      <c r="D8" s="13">
        <f t="shared" si="3"/>
        <v>37</v>
      </c>
      <c r="E8" s="31">
        <f t="shared" si="4"/>
        <v>6.63857142857143</v>
      </c>
      <c r="F8" s="14">
        <f t="shared" si="5"/>
        <v>14</v>
      </c>
      <c r="G8" s="15">
        <v>5.98</v>
      </c>
      <c r="H8" s="16">
        <v>5.67</v>
      </c>
      <c r="I8" s="16">
        <v>7.23</v>
      </c>
      <c r="J8" s="68">
        <v>8.56</v>
      </c>
      <c r="K8" s="16">
        <v>7.16</v>
      </c>
      <c r="L8" s="16">
        <v>6.84</v>
      </c>
      <c r="M8" s="68">
        <v>6.49</v>
      </c>
      <c r="N8" s="16">
        <v>5.95</v>
      </c>
      <c r="O8" s="16"/>
      <c r="P8" s="16"/>
      <c r="Q8" s="16">
        <v>7.19</v>
      </c>
      <c r="R8" s="16">
        <v>6.68</v>
      </c>
      <c r="S8" s="16"/>
      <c r="T8" s="16">
        <v>5.45</v>
      </c>
      <c r="U8" s="17">
        <v>5.35</v>
      </c>
      <c r="V8" s="17"/>
      <c r="W8" s="17">
        <v>6.55</v>
      </c>
      <c r="X8" s="70">
        <v>7.84</v>
      </c>
      <c r="Y8" s="75">
        <f t="shared" si="6"/>
        <v>6.280434782608695</v>
      </c>
      <c r="Z8" s="73">
        <f t="shared" si="7"/>
        <v>23</v>
      </c>
      <c r="AA8" s="15">
        <v>5.23</v>
      </c>
      <c r="AB8" s="16">
        <v>5.5</v>
      </c>
      <c r="AC8" s="16">
        <v>6.75</v>
      </c>
      <c r="AD8" s="16">
        <v>6.54</v>
      </c>
      <c r="AE8" s="67">
        <v>6.65</v>
      </c>
      <c r="AF8" s="16">
        <v>6.43</v>
      </c>
      <c r="AG8" s="16">
        <v>7.21</v>
      </c>
      <c r="AH8" s="16">
        <v>6.6</v>
      </c>
      <c r="AI8" s="16">
        <v>6.4</v>
      </c>
      <c r="AJ8" s="16">
        <v>6.47</v>
      </c>
      <c r="AK8" s="16">
        <v>7.24</v>
      </c>
      <c r="AL8" s="16">
        <v>6.22</v>
      </c>
      <c r="AM8" s="16">
        <v>6.27</v>
      </c>
      <c r="AN8" s="16">
        <v>6.61</v>
      </c>
      <c r="AO8" s="16">
        <v>6.35</v>
      </c>
      <c r="AP8" s="16">
        <v>5.74</v>
      </c>
      <c r="AQ8" s="67">
        <v>6.11</v>
      </c>
      <c r="AR8" s="16">
        <v>6.76</v>
      </c>
      <c r="AS8" s="16">
        <v>5.25</v>
      </c>
      <c r="AT8" s="16">
        <v>7.15</v>
      </c>
      <c r="AU8" s="17">
        <v>5.71</v>
      </c>
      <c r="AV8" s="17">
        <v>4.76</v>
      </c>
      <c r="AW8" s="17"/>
      <c r="AX8" s="43">
        <v>6.5</v>
      </c>
      <c r="AY8" s="60"/>
      <c r="AZ8" s="61">
        <v>3</v>
      </c>
      <c r="BA8" s="62">
        <v>2</v>
      </c>
      <c r="BB8" s="63">
        <v>1</v>
      </c>
      <c r="BC8" s="27">
        <f t="shared" si="0"/>
        <v>40</v>
      </c>
    </row>
    <row r="9" spans="1:55" ht="12.75">
      <c r="A9" s="11" t="s">
        <v>31</v>
      </c>
      <c r="B9" s="35">
        <f t="shared" si="1"/>
        <v>6.396875</v>
      </c>
      <c r="C9" s="12">
        <f t="shared" si="2"/>
        <v>80</v>
      </c>
      <c r="D9" s="13">
        <f t="shared" si="3"/>
        <v>32</v>
      </c>
      <c r="E9" s="31">
        <f t="shared" si="4"/>
        <v>6.568666666666667</v>
      </c>
      <c r="F9" s="14">
        <f t="shared" si="5"/>
        <v>15</v>
      </c>
      <c r="G9" s="15">
        <v>5.55</v>
      </c>
      <c r="H9" s="16"/>
      <c r="I9" s="16">
        <v>7.24</v>
      </c>
      <c r="J9" s="16">
        <v>7.94</v>
      </c>
      <c r="K9" s="16">
        <v>6.89</v>
      </c>
      <c r="L9" s="16">
        <v>6.06</v>
      </c>
      <c r="M9" s="16">
        <v>5.16</v>
      </c>
      <c r="N9" s="16">
        <v>5.39</v>
      </c>
      <c r="O9" s="16">
        <v>7.63</v>
      </c>
      <c r="P9" s="16">
        <v>7.15</v>
      </c>
      <c r="Q9" s="16">
        <v>6.97</v>
      </c>
      <c r="R9" s="67">
        <v>7.81</v>
      </c>
      <c r="S9" s="69">
        <v>7.1</v>
      </c>
      <c r="T9" s="16">
        <v>5.42</v>
      </c>
      <c r="U9" s="17"/>
      <c r="V9" s="17">
        <v>5.34</v>
      </c>
      <c r="W9" s="17"/>
      <c r="X9" s="17">
        <v>6.88</v>
      </c>
      <c r="Y9" s="75">
        <f t="shared" si="6"/>
        <v>6.245294117647058</v>
      </c>
      <c r="Z9" s="73">
        <f t="shared" si="7"/>
        <v>17</v>
      </c>
      <c r="AA9" s="15"/>
      <c r="AB9" s="16"/>
      <c r="AC9" s="16"/>
      <c r="AD9" s="16">
        <v>6.02</v>
      </c>
      <c r="AE9" s="16">
        <v>5.22</v>
      </c>
      <c r="AF9" s="16">
        <v>7.39</v>
      </c>
      <c r="AG9" s="69">
        <v>7.71</v>
      </c>
      <c r="AH9" s="16">
        <v>6.84</v>
      </c>
      <c r="AI9" s="16">
        <v>6</v>
      </c>
      <c r="AJ9" s="16">
        <v>6.76</v>
      </c>
      <c r="AK9" s="16">
        <v>6.39</v>
      </c>
      <c r="AL9" s="16">
        <v>6.08</v>
      </c>
      <c r="AM9" s="16"/>
      <c r="AN9" s="16"/>
      <c r="AO9" s="16"/>
      <c r="AP9" s="16">
        <v>6.07</v>
      </c>
      <c r="AQ9" s="16">
        <v>5.89</v>
      </c>
      <c r="AR9" s="16">
        <v>7.39</v>
      </c>
      <c r="AS9" s="16">
        <v>4.85</v>
      </c>
      <c r="AT9" s="16">
        <v>6.6</v>
      </c>
      <c r="AU9" s="17">
        <v>5.67</v>
      </c>
      <c r="AV9" s="17"/>
      <c r="AW9" s="17">
        <v>5.29</v>
      </c>
      <c r="AX9" s="43">
        <v>6</v>
      </c>
      <c r="AY9" s="60"/>
      <c r="AZ9" s="61">
        <v>1</v>
      </c>
      <c r="BA9" s="62"/>
      <c r="BB9" s="63">
        <v>3</v>
      </c>
      <c r="BC9" s="27">
        <f t="shared" si="0"/>
        <v>40</v>
      </c>
    </row>
    <row r="10" spans="1:55" ht="12.75">
      <c r="A10" s="11" t="s">
        <v>17</v>
      </c>
      <c r="B10" s="35">
        <f t="shared" si="1"/>
        <v>6.324999999999999</v>
      </c>
      <c r="C10" s="12">
        <f t="shared" si="2"/>
        <v>80</v>
      </c>
      <c r="D10" s="13">
        <f t="shared" si="3"/>
        <v>32</v>
      </c>
      <c r="E10" s="31">
        <f t="shared" si="4"/>
        <v>6.507857142857142</v>
      </c>
      <c r="F10" s="14">
        <f t="shared" si="5"/>
        <v>14</v>
      </c>
      <c r="G10" s="15">
        <v>6.07</v>
      </c>
      <c r="H10" s="16">
        <v>6.11</v>
      </c>
      <c r="I10" s="16">
        <v>7.39</v>
      </c>
      <c r="J10" s="16">
        <v>7.46</v>
      </c>
      <c r="K10" s="16">
        <v>6.97</v>
      </c>
      <c r="L10" s="16">
        <v>5.74</v>
      </c>
      <c r="M10" s="16">
        <v>5.48</v>
      </c>
      <c r="N10" s="16">
        <v>5.04</v>
      </c>
      <c r="O10" s="16">
        <v>7.47</v>
      </c>
      <c r="P10" s="68">
        <v>7.49</v>
      </c>
      <c r="Q10" s="16"/>
      <c r="R10" s="16"/>
      <c r="S10" s="16">
        <v>5.22</v>
      </c>
      <c r="T10" s="68">
        <v>6.57</v>
      </c>
      <c r="U10" s="17"/>
      <c r="V10" s="17"/>
      <c r="W10" s="17">
        <v>6.88</v>
      </c>
      <c r="X10" s="17">
        <v>7.22</v>
      </c>
      <c r="Y10" s="75">
        <f t="shared" si="6"/>
        <v>6.182777777777778</v>
      </c>
      <c r="Z10" s="73">
        <f t="shared" si="7"/>
        <v>18</v>
      </c>
      <c r="AA10" s="15">
        <v>5.22</v>
      </c>
      <c r="AB10" s="16"/>
      <c r="AC10" s="16">
        <v>7.64</v>
      </c>
      <c r="AD10" s="16">
        <v>7.04</v>
      </c>
      <c r="AE10" s="16">
        <v>5.9</v>
      </c>
      <c r="AF10" s="16">
        <v>6.73</v>
      </c>
      <c r="AG10" s="16">
        <v>7.5</v>
      </c>
      <c r="AH10" s="16">
        <v>6.68</v>
      </c>
      <c r="AI10" s="16">
        <v>6</v>
      </c>
      <c r="AJ10" s="16">
        <v>5.6</v>
      </c>
      <c r="AK10" s="16">
        <v>7.66</v>
      </c>
      <c r="AL10" s="16"/>
      <c r="AM10" s="16">
        <v>5.53</v>
      </c>
      <c r="AN10" s="16">
        <v>6.09</v>
      </c>
      <c r="AO10" s="16">
        <v>6.83</v>
      </c>
      <c r="AP10" s="16">
        <v>6.52</v>
      </c>
      <c r="AQ10" s="16"/>
      <c r="AR10" s="16"/>
      <c r="AS10" s="16">
        <v>3.62</v>
      </c>
      <c r="AT10" s="16"/>
      <c r="AU10" s="17">
        <v>5.11</v>
      </c>
      <c r="AV10" s="17"/>
      <c r="AW10" s="17">
        <v>4.5</v>
      </c>
      <c r="AX10" s="43">
        <v>7.12</v>
      </c>
      <c r="AY10" s="60"/>
      <c r="AZ10" s="61"/>
      <c r="BA10" s="62">
        <v>2</v>
      </c>
      <c r="BB10" s="63"/>
      <c r="BC10" s="27">
        <f t="shared" si="0"/>
        <v>40</v>
      </c>
    </row>
    <row r="11" spans="1:55" ht="12.75">
      <c r="A11" s="11" t="s">
        <v>28</v>
      </c>
      <c r="B11" s="35">
        <f t="shared" si="1"/>
        <v>6.19875</v>
      </c>
      <c r="C11" s="12">
        <f t="shared" si="2"/>
        <v>60</v>
      </c>
      <c r="D11" s="13">
        <f t="shared" si="3"/>
        <v>24</v>
      </c>
      <c r="E11" s="31">
        <f t="shared" si="4"/>
        <v>6.150000000000001</v>
      </c>
      <c r="F11" s="14">
        <f t="shared" si="5"/>
        <v>9</v>
      </c>
      <c r="G11" s="15">
        <v>6.51</v>
      </c>
      <c r="H11" s="16">
        <v>6.08</v>
      </c>
      <c r="I11" s="16"/>
      <c r="J11" s="16"/>
      <c r="K11" s="16">
        <v>6.51</v>
      </c>
      <c r="L11" s="16">
        <v>5.93</v>
      </c>
      <c r="M11" s="16">
        <v>5.88</v>
      </c>
      <c r="N11" s="16">
        <v>6.11</v>
      </c>
      <c r="O11" s="69">
        <v>7.91</v>
      </c>
      <c r="P11" s="16"/>
      <c r="Q11" s="16"/>
      <c r="R11" s="16">
        <v>5.19</v>
      </c>
      <c r="S11" s="16">
        <v>5.23</v>
      </c>
      <c r="T11" s="16"/>
      <c r="U11" s="17"/>
      <c r="V11" s="17"/>
      <c r="W11" s="17"/>
      <c r="X11" s="17"/>
      <c r="Y11" s="75">
        <f t="shared" si="6"/>
        <v>6.228</v>
      </c>
      <c r="Z11" s="73">
        <f t="shared" si="7"/>
        <v>15</v>
      </c>
      <c r="AA11" s="15"/>
      <c r="AB11" s="16">
        <v>6.17</v>
      </c>
      <c r="AC11" s="16">
        <v>6.85</v>
      </c>
      <c r="AD11" s="16">
        <v>6.87</v>
      </c>
      <c r="AE11" s="68">
        <v>6.5</v>
      </c>
      <c r="AF11" s="16">
        <v>5.44</v>
      </c>
      <c r="AG11" s="16">
        <v>5.5</v>
      </c>
      <c r="AH11" s="16">
        <v>5.72</v>
      </c>
      <c r="AI11" s="16"/>
      <c r="AJ11" s="16"/>
      <c r="AK11" s="16">
        <v>6.59</v>
      </c>
      <c r="AL11" s="68">
        <v>6.59</v>
      </c>
      <c r="AM11" s="68">
        <v>6.38</v>
      </c>
      <c r="AN11" s="16">
        <v>6.81</v>
      </c>
      <c r="AO11" s="16">
        <v>6.27</v>
      </c>
      <c r="AP11" s="16">
        <v>6.17</v>
      </c>
      <c r="AQ11" s="16">
        <v>5.44</v>
      </c>
      <c r="AR11" s="16">
        <v>6.12</v>
      </c>
      <c r="AS11" s="16"/>
      <c r="AT11" s="16"/>
      <c r="AU11" s="17"/>
      <c r="AV11" s="17"/>
      <c r="AW11" s="17"/>
      <c r="AX11" s="43"/>
      <c r="AY11" s="60"/>
      <c r="AZ11" s="61"/>
      <c r="BA11" s="62">
        <v>3</v>
      </c>
      <c r="BB11" s="63">
        <v>1</v>
      </c>
      <c r="BC11" s="27">
        <f t="shared" si="0"/>
        <v>40</v>
      </c>
    </row>
    <row r="12" spans="1:55" ht="12.75">
      <c r="A12" s="11" t="s">
        <v>8</v>
      </c>
      <c r="B12" s="35">
        <f t="shared" si="1"/>
        <v>6.185625000000001</v>
      </c>
      <c r="C12" s="12">
        <f t="shared" si="2"/>
        <v>80</v>
      </c>
      <c r="D12" s="13">
        <f t="shared" si="3"/>
        <v>32</v>
      </c>
      <c r="E12" s="31">
        <f t="shared" si="4"/>
        <v>6.4573333333333345</v>
      </c>
      <c r="F12" s="14">
        <f t="shared" si="5"/>
        <v>15</v>
      </c>
      <c r="G12" s="15"/>
      <c r="H12" s="16"/>
      <c r="I12" s="16">
        <v>5.95</v>
      </c>
      <c r="J12" s="16">
        <v>7.08</v>
      </c>
      <c r="K12" s="16"/>
      <c r="L12" s="16">
        <v>5.67</v>
      </c>
      <c r="M12" s="16">
        <v>5.44</v>
      </c>
      <c r="N12" s="16">
        <v>5.64</v>
      </c>
      <c r="O12" s="16">
        <v>6.94</v>
      </c>
      <c r="P12" s="69">
        <v>7.25</v>
      </c>
      <c r="Q12" s="16">
        <v>7.1</v>
      </c>
      <c r="R12" s="16">
        <v>6.76</v>
      </c>
      <c r="S12" s="16">
        <v>6.19</v>
      </c>
      <c r="T12" s="67">
        <v>6.98</v>
      </c>
      <c r="U12" s="17">
        <v>6.69</v>
      </c>
      <c r="V12" s="17">
        <v>5.77</v>
      </c>
      <c r="W12" s="17">
        <v>6.54</v>
      </c>
      <c r="X12" s="17">
        <v>6.86</v>
      </c>
      <c r="Y12" s="75">
        <f t="shared" si="6"/>
        <v>5.945882352941177</v>
      </c>
      <c r="Z12" s="73">
        <f t="shared" si="7"/>
        <v>17</v>
      </c>
      <c r="AA12" s="15">
        <v>5.29</v>
      </c>
      <c r="AB12" s="16">
        <v>5.1</v>
      </c>
      <c r="AC12" s="16"/>
      <c r="AD12" s="16"/>
      <c r="AE12" s="16"/>
      <c r="AF12" s="16"/>
      <c r="AG12" s="16"/>
      <c r="AH12" s="16"/>
      <c r="AI12" s="16">
        <v>5.9</v>
      </c>
      <c r="AJ12" s="16">
        <v>5.91</v>
      </c>
      <c r="AK12" s="16"/>
      <c r="AL12" s="16">
        <v>5.71</v>
      </c>
      <c r="AM12" s="16">
        <v>5</v>
      </c>
      <c r="AN12" s="16">
        <v>6.32</v>
      </c>
      <c r="AO12" s="16">
        <v>6.45</v>
      </c>
      <c r="AP12" s="16">
        <v>6.63</v>
      </c>
      <c r="AQ12" s="16">
        <v>5.77</v>
      </c>
      <c r="AR12" s="16">
        <v>5.63</v>
      </c>
      <c r="AS12" s="16">
        <v>5.63</v>
      </c>
      <c r="AT12" s="16">
        <v>7.5</v>
      </c>
      <c r="AU12" s="17">
        <v>5.93</v>
      </c>
      <c r="AV12" s="17">
        <v>6.5</v>
      </c>
      <c r="AW12" s="17">
        <v>5.17</v>
      </c>
      <c r="AX12" s="43">
        <v>6.64</v>
      </c>
      <c r="AY12" s="60"/>
      <c r="AZ12" s="61">
        <v>1</v>
      </c>
      <c r="BA12" s="62"/>
      <c r="BB12" s="63">
        <v>1</v>
      </c>
      <c r="BC12" s="27">
        <f t="shared" si="0"/>
        <v>40</v>
      </c>
    </row>
    <row r="13" spans="1:55" ht="12.75">
      <c r="A13" s="11" t="s">
        <v>16</v>
      </c>
      <c r="B13" s="35">
        <f t="shared" si="1"/>
        <v>6.130800000000001</v>
      </c>
      <c r="C13" s="12">
        <f t="shared" si="2"/>
        <v>62.5</v>
      </c>
      <c r="D13" s="13">
        <f t="shared" si="3"/>
        <v>25</v>
      </c>
      <c r="E13" s="31">
        <f t="shared" si="4"/>
        <v>6.385000000000001</v>
      </c>
      <c r="F13" s="14">
        <f t="shared" si="5"/>
        <v>10</v>
      </c>
      <c r="G13" s="15"/>
      <c r="H13" s="16"/>
      <c r="I13" s="16"/>
      <c r="J13" s="16"/>
      <c r="K13" s="16">
        <v>7.04</v>
      </c>
      <c r="L13" s="16">
        <v>6.21</v>
      </c>
      <c r="M13" s="16">
        <v>5.63</v>
      </c>
      <c r="N13" s="16"/>
      <c r="O13" s="16">
        <v>6.96</v>
      </c>
      <c r="P13" s="16">
        <v>6.38</v>
      </c>
      <c r="Q13" s="16"/>
      <c r="R13" s="16"/>
      <c r="S13" s="16"/>
      <c r="T13" s="16">
        <v>5.21</v>
      </c>
      <c r="U13" s="17">
        <v>7.03</v>
      </c>
      <c r="V13" s="17">
        <v>5.81</v>
      </c>
      <c r="W13" s="17">
        <v>6.74</v>
      </c>
      <c r="X13" s="17">
        <v>6.84</v>
      </c>
      <c r="Y13" s="75">
        <f t="shared" si="6"/>
        <v>5.961333333333333</v>
      </c>
      <c r="Z13" s="73">
        <f t="shared" si="7"/>
        <v>15</v>
      </c>
      <c r="AA13" s="15"/>
      <c r="AB13" s="16"/>
      <c r="AC13" s="16"/>
      <c r="AD13" s="16"/>
      <c r="AE13" s="16"/>
      <c r="AF13" s="16"/>
      <c r="AG13" s="16">
        <v>5.36</v>
      </c>
      <c r="AH13" s="16">
        <v>6.21</v>
      </c>
      <c r="AI13" s="16"/>
      <c r="AJ13" s="16"/>
      <c r="AK13" s="16">
        <v>6.84</v>
      </c>
      <c r="AL13" s="16">
        <v>5.5</v>
      </c>
      <c r="AM13" s="16">
        <v>5.53</v>
      </c>
      <c r="AN13" s="16">
        <v>6.44</v>
      </c>
      <c r="AO13" s="16">
        <v>6.15</v>
      </c>
      <c r="AP13" s="16">
        <v>6.45</v>
      </c>
      <c r="AQ13" s="16">
        <v>4.92</v>
      </c>
      <c r="AR13" s="16">
        <v>5.9</v>
      </c>
      <c r="AS13" s="16">
        <v>5.89</v>
      </c>
      <c r="AT13" s="16">
        <v>5.68</v>
      </c>
      <c r="AU13" s="17"/>
      <c r="AV13" s="17">
        <v>6.35</v>
      </c>
      <c r="AW13" s="17">
        <v>5.33</v>
      </c>
      <c r="AX13" s="43">
        <v>6.87</v>
      </c>
      <c r="AY13" s="60"/>
      <c r="AZ13" s="61"/>
      <c r="BA13" s="62"/>
      <c r="BB13" s="63"/>
      <c r="BC13" s="27">
        <f t="shared" si="0"/>
        <v>40</v>
      </c>
    </row>
    <row r="14" spans="1:55" ht="12.75">
      <c r="A14" s="11" t="s">
        <v>13</v>
      </c>
      <c r="B14" s="35">
        <f t="shared" si="1"/>
        <v>5.973846153846154</v>
      </c>
      <c r="C14" s="12">
        <f t="shared" si="2"/>
        <v>65</v>
      </c>
      <c r="D14" s="13">
        <f t="shared" si="3"/>
        <v>26</v>
      </c>
      <c r="E14" s="31">
        <f t="shared" si="4"/>
        <v>5.966363636363636</v>
      </c>
      <c r="F14" s="14">
        <f t="shared" si="5"/>
        <v>11</v>
      </c>
      <c r="G14" s="15">
        <v>6.47</v>
      </c>
      <c r="H14" s="16">
        <v>4.79</v>
      </c>
      <c r="I14" s="16">
        <v>6.78</v>
      </c>
      <c r="J14" s="16">
        <v>6.87</v>
      </c>
      <c r="K14" s="16">
        <v>6.21</v>
      </c>
      <c r="L14" s="16">
        <v>6.27</v>
      </c>
      <c r="M14" s="16">
        <v>5.22</v>
      </c>
      <c r="N14" s="16"/>
      <c r="O14" s="16"/>
      <c r="P14" s="16">
        <v>6.27</v>
      </c>
      <c r="Q14" s="16">
        <v>6.56</v>
      </c>
      <c r="R14" s="16"/>
      <c r="S14" s="16">
        <v>5.25</v>
      </c>
      <c r="T14" s="16">
        <v>4.94</v>
      </c>
      <c r="U14" s="17"/>
      <c r="V14" s="17"/>
      <c r="W14" s="17"/>
      <c r="X14" s="17"/>
      <c r="Y14" s="75">
        <f t="shared" si="6"/>
        <v>5.979333333333333</v>
      </c>
      <c r="Z14" s="73">
        <f t="shared" si="7"/>
        <v>15</v>
      </c>
      <c r="AA14" s="15">
        <v>5.17</v>
      </c>
      <c r="AB14" s="16">
        <v>5.45</v>
      </c>
      <c r="AC14" s="16">
        <v>6.82</v>
      </c>
      <c r="AD14" s="16">
        <v>6.64</v>
      </c>
      <c r="AE14" s="16">
        <v>5.32</v>
      </c>
      <c r="AF14" s="16">
        <v>6.64</v>
      </c>
      <c r="AG14" s="16">
        <v>6.93</v>
      </c>
      <c r="AH14" s="16">
        <v>6.8</v>
      </c>
      <c r="AI14" s="16">
        <v>6</v>
      </c>
      <c r="AJ14" s="16">
        <v>5.91</v>
      </c>
      <c r="AK14" s="16">
        <v>6.13</v>
      </c>
      <c r="AL14" s="16">
        <v>6</v>
      </c>
      <c r="AM14" s="16"/>
      <c r="AN14" s="16"/>
      <c r="AO14" s="16"/>
      <c r="AP14" s="16"/>
      <c r="AQ14" s="16">
        <v>5.32</v>
      </c>
      <c r="AR14" s="16">
        <v>5.03</v>
      </c>
      <c r="AS14" s="16"/>
      <c r="AT14" s="16"/>
      <c r="AU14" s="17">
        <v>5.53</v>
      </c>
      <c r="AV14" s="17"/>
      <c r="AW14" s="17"/>
      <c r="AX14" s="43"/>
      <c r="AY14" s="60"/>
      <c r="AZ14" s="61"/>
      <c r="BA14" s="62"/>
      <c r="BB14" s="63"/>
      <c r="BC14" s="27">
        <f t="shared" si="0"/>
        <v>40</v>
      </c>
    </row>
    <row r="15" spans="1:55" ht="14.25" customHeight="1">
      <c r="A15" s="45"/>
      <c r="B15" s="46"/>
      <c r="C15" s="47"/>
      <c r="D15" s="48"/>
      <c r="E15" s="49"/>
      <c r="F15" s="50">
        <f t="shared" si="5"/>
        <v>0</v>
      </c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76"/>
      <c r="Z15" s="74">
        <f t="shared" si="7"/>
        <v>0</v>
      </c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3"/>
      <c r="AV15" s="53"/>
      <c r="AW15" s="53"/>
      <c r="AX15" s="54"/>
      <c r="AY15" s="82"/>
      <c r="AZ15" s="64"/>
      <c r="BA15" s="64"/>
      <c r="BB15" s="64"/>
      <c r="BC15" s="27">
        <f t="shared" si="0"/>
        <v>40</v>
      </c>
    </row>
    <row r="16" spans="1:55" ht="12.75">
      <c r="A16" s="11" t="s">
        <v>15</v>
      </c>
      <c r="B16" s="35">
        <f aca="true" t="shared" si="8" ref="B16:B27">(SUM(G16:X16)+SUM(AA16:AX16))/D16</f>
        <v>7.014166666666667</v>
      </c>
      <c r="C16" s="12">
        <f aca="true" t="shared" si="9" ref="C16:C27">(D16/BC16)*100</f>
        <v>30</v>
      </c>
      <c r="D16" s="13">
        <f aca="true" t="shared" si="10" ref="D16:D27">F16+Z16</f>
        <v>12</v>
      </c>
      <c r="E16" s="31">
        <f aca="true" t="shared" si="11" ref="E16:E26">SUM(G16:X16)/F16</f>
        <v>7.445</v>
      </c>
      <c r="F16" s="14">
        <f t="shared" si="5"/>
        <v>4</v>
      </c>
      <c r="G16" s="15"/>
      <c r="H16" s="16"/>
      <c r="I16" s="16">
        <v>7.03</v>
      </c>
      <c r="J16" s="16">
        <v>7.42</v>
      </c>
      <c r="K16" s="16">
        <v>8.47</v>
      </c>
      <c r="L16" s="16">
        <v>6.86</v>
      </c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75">
        <f aca="true" t="shared" si="12" ref="Y16:Y28">SUM(AA16:AX16)/Z16</f>
        <v>6.79875</v>
      </c>
      <c r="Z16" s="73">
        <f t="shared" si="7"/>
        <v>8</v>
      </c>
      <c r="AA16" s="15"/>
      <c r="AB16" s="16"/>
      <c r="AC16" s="16"/>
      <c r="AD16" s="16"/>
      <c r="AE16" s="16"/>
      <c r="AF16" s="16">
        <v>6.18</v>
      </c>
      <c r="AG16" s="16">
        <v>7.5</v>
      </c>
      <c r="AH16" s="16">
        <v>6.71</v>
      </c>
      <c r="AI16" s="16">
        <v>6.7</v>
      </c>
      <c r="AJ16" s="16">
        <v>6.79</v>
      </c>
      <c r="AK16" s="67">
        <v>8.08</v>
      </c>
      <c r="AL16" s="16">
        <v>5</v>
      </c>
      <c r="AM16" s="16"/>
      <c r="AN16" s="16"/>
      <c r="AO16" s="16"/>
      <c r="AP16" s="16"/>
      <c r="AQ16" s="16"/>
      <c r="AR16" s="16"/>
      <c r="AS16" s="16"/>
      <c r="AT16" s="16"/>
      <c r="AU16" s="17"/>
      <c r="AV16" s="17"/>
      <c r="AW16" s="17"/>
      <c r="AX16" s="85">
        <v>7.43</v>
      </c>
      <c r="AY16" s="60"/>
      <c r="AZ16" s="61">
        <v>3</v>
      </c>
      <c r="BA16" s="62">
        <v>1</v>
      </c>
      <c r="BB16" s="63"/>
      <c r="BC16" s="27">
        <f t="shared" si="0"/>
        <v>40</v>
      </c>
    </row>
    <row r="17" spans="1:55" ht="12.75">
      <c r="A17" s="11" t="s">
        <v>24</v>
      </c>
      <c r="B17" s="35">
        <f t="shared" si="8"/>
        <v>6.8116666666666665</v>
      </c>
      <c r="C17" s="12">
        <f t="shared" si="9"/>
        <v>45</v>
      </c>
      <c r="D17" s="13">
        <f t="shared" si="10"/>
        <v>18</v>
      </c>
      <c r="E17" s="31">
        <f t="shared" si="11"/>
        <v>6.65</v>
      </c>
      <c r="F17" s="14">
        <f t="shared" si="5"/>
        <v>5</v>
      </c>
      <c r="G17" s="15">
        <v>6.48</v>
      </c>
      <c r="H17" s="69">
        <v>6.3</v>
      </c>
      <c r="I17" s="16"/>
      <c r="J17" s="16"/>
      <c r="K17" s="16"/>
      <c r="L17" s="16"/>
      <c r="M17" s="16"/>
      <c r="N17" s="68">
        <v>6.6</v>
      </c>
      <c r="O17" s="16">
        <v>7.87</v>
      </c>
      <c r="P17" s="16">
        <v>6</v>
      </c>
      <c r="Q17" s="16"/>
      <c r="R17" s="16"/>
      <c r="S17" s="16"/>
      <c r="T17" s="16"/>
      <c r="U17" s="17"/>
      <c r="V17" s="17"/>
      <c r="W17" s="17"/>
      <c r="X17" s="17"/>
      <c r="Y17" s="75">
        <f t="shared" si="12"/>
        <v>6.873846153846154</v>
      </c>
      <c r="Z17" s="73">
        <f t="shared" si="7"/>
        <v>13</v>
      </c>
      <c r="AA17" s="55">
        <v>7.24</v>
      </c>
      <c r="AB17" s="16">
        <v>5.48</v>
      </c>
      <c r="AC17" s="68">
        <v>7.94</v>
      </c>
      <c r="AD17" s="16">
        <v>7.3</v>
      </c>
      <c r="AE17" s="69">
        <v>6.26</v>
      </c>
      <c r="AF17" s="16"/>
      <c r="AG17" s="16"/>
      <c r="AH17" s="16"/>
      <c r="AI17" s="16">
        <v>6.4</v>
      </c>
      <c r="AJ17" s="16"/>
      <c r="AK17" s="16"/>
      <c r="AL17" s="16">
        <v>6</v>
      </c>
      <c r="AM17" s="16"/>
      <c r="AN17" s="16">
        <v>7.27</v>
      </c>
      <c r="AO17" s="67">
        <v>8.54</v>
      </c>
      <c r="AP17" s="67">
        <v>7.56</v>
      </c>
      <c r="AQ17" s="16">
        <v>5.67</v>
      </c>
      <c r="AR17" s="16">
        <v>6.65</v>
      </c>
      <c r="AS17" s="68">
        <v>7.05</v>
      </c>
      <c r="AT17" s="16"/>
      <c r="AU17" s="17"/>
      <c r="AV17" s="17"/>
      <c r="AW17" s="17"/>
      <c r="AX17" s="43"/>
      <c r="AY17" s="60"/>
      <c r="AZ17" s="61">
        <v>3</v>
      </c>
      <c r="BA17" s="62">
        <v>3</v>
      </c>
      <c r="BB17" s="63">
        <v>2</v>
      </c>
      <c r="BC17" s="27">
        <f t="shared" si="0"/>
        <v>40</v>
      </c>
    </row>
    <row r="18" spans="1:55" ht="12.75">
      <c r="A18" s="11" t="s">
        <v>21</v>
      </c>
      <c r="B18" s="35">
        <f t="shared" si="8"/>
        <v>6.40764705882353</v>
      </c>
      <c r="C18" s="12">
        <f t="shared" si="9"/>
        <v>42.5</v>
      </c>
      <c r="D18" s="13">
        <f t="shared" si="10"/>
        <v>17</v>
      </c>
      <c r="E18" s="31">
        <f t="shared" si="11"/>
        <v>6.3933333333333335</v>
      </c>
      <c r="F18" s="14">
        <f t="shared" si="5"/>
        <v>9</v>
      </c>
      <c r="G18" s="55">
        <v>8.27</v>
      </c>
      <c r="H18" s="16">
        <v>5.78</v>
      </c>
      <c r="I18" s="16"/>
      <c r="J18" s="16"/>
      <c r="K18" s="16">
        <v>6.35</v>
      </c>
      <c r="L18" s="16"/>
      <c r="M18" s="16">
        <v>4.54</v>
      </c>
      <c r="N18" s="16"/>
      <c r="O18" s="16"/>
      <c r="P18" s="16"/>
      <c r="Q18" s="16"/>
      <c r="R18" s="16">
        <v>5.19</v>
      </c>
      <c r="S18" s="16"/>
      <c r="T18" s="16"/>
      <c r="U18" s="71">
        <v>7.74</v>
      </c>
      <c r="V18" s="17">
        <v>5.12</v>
      </c>
      <c r="W18" s="70">
        <v>7.81</v>
      </c>
      <c r="X18" s="17">
        <v>6.74</v>
      </c>
      <c r="Y18" s="75">
        <f t="shared" si="12"/>
        <v>6.42375</v>
      </c>
      <c r="Z18" s="73">
        <f t="shared" si="7"/>
        <v>8</v>
      </c>
      <c r="AA18" s="15">
        <v>5.88</v>
      </c>
      <c r="AB18" s="67">
        <v>7.07</v>
      </c>
      <c r="AC18" s="67">
        <v>8.7</v>
      </c>
      <c r="AD18" s="16">
        <v>6.25</v>
      </c>
      <c r="AE18" s="16">
        <v>4.68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  <c r="AV18" s="71">
        <v>6.95</v>
      </c>
      <c r="AW18" s="17">
        <v>4.86</v>
      </c>
      <c r="AX18" s="43">
        <v>7</v>
      </c>
      <c r="AY18" s="60"/>
      <c r="AZ18" s="61">
        <v>4</v>
      </c>
      <c r="BA18" s="62">
        <v>2</v>
      </c>
      <c r="BB18" s="63"/>
      <c r="BC18" s="27">
        <f t="shared" si="0"/>
        <v>40</v>
      </c>
    </row>
    <row r="19" spans="1:55" ht="12.75">
      <c r="A19" s="11" t="s">
        <v>64</v>
      </c>
      <c r="B19" s="35">
        <f t="shared" si="8"/>
        <v>6.2941666666666665</v>
      </c>
      <c r="C19" s="12">
        <f t="shared" si="9"/>
        <v>30</v>
      </c>
      <c r="D19" s="13">
        <f t="shared" si="10"/>
        <v>12</v>
      </c>
      <c r="E19" s="31">
        <f t="shared" si="11"/>
        <v>6.37</v>
      </c>
      <c r="F19" s="14">
        <f t="shared" si="5"/>
        <v>8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>
        <v>7.34</v>
      </c>
      <c r="R19" s="16">
        <v>6.25</v>
      </c>
      <c r="S19" s="16">
        <v>5.94</v>
      </c>
      <c r="T19" s="16">
        <v>5.6</v>
      </c>
      <c r="U19" s="17">
        <v>6.14</v>
      </c>
      <c r="V19" s="17">
        <v>6.36</v>
      </c>
      <c r="W19" s="17">
        <v>6.54</v>
      </c>
      <c r="X19" s="17">
        <v>6.79</v>
      </c>
      <c r="Y19" s="75">
        <f t="shared" si="12"/>
        <v>6.1425</v>
      </c>
      <c r="Z19" s="73">
        <f t="shared" si="7"/>
        <v>4</v>
      </c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7.62</v>
      </c>
      <c r="AU19" s="17">
        <v>6</v>
      </c>
      <c r="AV19" s="17">
        <v>5.95</v>
      </c>
      <c r="AW19" s="17">
        <v>5</v>
      </c>
      <c r="AX19" s="43"/>
      <c r="AY19" s="60"/>
      <c r="AZ19" s="61">
        <v>3</v>
      </c>
      <c r="BA19" s="62"/>
      <c r="BB19" s="63"/>
      <c r="BC19" s="27">
        <f t="shared" si="0"/>
        <v>40</v>
      </c>
    </row>
    <row r="20" spans="1:55" ht="12.75">
      <c r="A20" s="11" t="s">
        <v>48</v>
      </c>
      <c r="B20" s="35">
        <f t="shared" si="8"/>
        <v>6.264705882352941</v>
      </c>
      <c r="C20" s="12">
        <f t="shared" si="9"/>
        <v>42.5</v>
      </c>
      <c r="D20" s="13">
        <f t="shared" si="10"/>
        <v>17</v>
      </c>
      <c r="E20" s="31">
        <f t="shared" si="11"/>
        <v>6.467777777777777</v>
      </c>
      <c r="F20" s="14">
        <f t="shared" si="5"/>
        <v>9</v>
      </c>
      <c r="G20" s="15"/>
      <c r="H20" s="16"/>
      <c r="I20" s="16"/>
      <c r="J20" s="16"/>
      <c r="K20" s="16"/>
      <c r="L20" s="16"/>
      <c r="M20" s="16">
        <v>4.11</v>
      </c>
      <c r="N20" s="16"/>
      <c r="O20" s="16"/>
      <c r="P20" s="16"/>
      <c r="Q20" s="68">
        <v>8.01</v>
      </c>
      <c r="R20" s="16">
        <v>6.59</v>
      </c>
      <c r="S20" s="16">
        <v>5.51</v>
      </c>
      <c r="T20" s="16">
        <v>5.11</v>
      </c>
      <c r="U20" s="72">
        <v>7.28</v>
      </c>
      <c r="V20" s="71">
        <v>6.58</v>
      </c>
      <c r="W20" s="72">
        <v>7.62</v>
      </c>
      <c r="X20" s="17">
        <v>7.4</v>
      </c>
      <c r="Y20" s="75">
        <f t="shared" si="12"/>
        <v>6.03625</v>
      </c>
      <c r="Z20" s="73">
        <f t="shared" si="7"/>
        <v>8</v>
      </c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>
        <v>4.97</v>
      </c>
      <c r="AM20" s="16"/>
      <c r="AN20" s="16"/>
      <c r="AO20" s="16"/>
      <c r="AP20" s="16"/>
      <c r="AQ20" s="16">
        <v>5.26</v>
      </c>
      <c r="AR20" s="16">
        <v>6.7</v>
      </c>
      <c r="AS20" s="16">
        <v>6.4</v>
      </c>
      <c r="AT20" s="16"/>
      <c r="AU20" s="17">
        <v>5.48</v>
      </c>
      <c r="AV20" s="72">
        <v>6.73</v>
      </c>
      <c r="AW20" s="71">
        <v>5.75</v>
      </c>
      <c r="AX20" s="43">
        <v>7</v>
      </c>
      <c r="AY20" s="60"/>
      <c r="AZ20" s="61"/>
      <c r="BA20" s="62">
        <v>3</v>
      </c>
      <c r="BB20" s="63">
        <v>3</v>
      </c>
      <c r="BC20" s="27">
        <f t="shared" si="0"/>
        <v>40</v>
      </c>
    </row>
    <row r="21" spans="1:55" ht="12.75">
      <c r="A21" s="11" t="s">
        <v>9</v>
      </c>
      <c r="B21" s="35">
        <f t="shared" si="8"/>
        <v>6.254117647058825</v>
      </c>
      <c r="C21" s="12">
        <f t="shared" si="9"/>
        <v>42.5</v>
      </c>
      <c r="D21" s="13">
        <f t="shared" si="10"/>
        <v>17</v>
      </c>
      <c r="E21" s="31">
        <f t="shared" si="11"/>
        <v>6.316250000000001</v>
      </c>
      <c r="F21" s="14">
        <f t="shared" si="5"/>
        <v>8</v>
      </c>
      <c r="G21" s="15">
        <v>6.44</v>
      </c>
      <c r="H21" s="16">
        <v>5.61</v>
      </c>
      <c r="I21" s="16"/>
      <c r="J21" s="16"/>
      <c r="K21" s="16"/>
      <c r="L21" s="16"/>
      <c r="M21" s="16"/>
      <c r="N21" s="16"/>
      <c r="O21" s="16"/>
      <c r="P21" s="16"/>
      <c r="Q21" s="16">
        <v>7.51</v>
      </c>
      <c r="R21" s="16">
        <v>6.6</v>
      </c>
      <c r="S21" s="16">
        <v>6.02</v>
      </c>
      <c r="T21" s="16">
        <v>6.12</v>
      </c>
      <c r="U21" s="17">
        <v>6.74</v>
      </c>
      <c r="V21" s="17">
        <v>5.49</v>
      </c>
      <c r="W21" s="17"/>
      <c r="X21" s="17"/>
      <c r="Y21" s="75">
        <f t="shared" si="12"/>
        <v>6.19888888888889</v>
      </c>
      <c r="Z21" s="73">
        <f t="shared" si="7"/>
        <v>9</v>
      </c>
      <c r="AA21" s="15"/>
      <c r="AB21" s="16">
        <v>6.03</v>
      </c>
      <c r="AC21" s="16">
        <v>7</v>
      </c>
      <c r="AD21" s="16">
        <v>7.04</v>
      </c>
      <c r="AE21" s="16">
        <v>6.05</v>
      </c>
      <c r="AF21" s="16"/>
      <c r="AG21" s="16"/>
      <c r="AH21" s="16">
        <v>5.44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>
        <v>7.38</v>
      </c>
      <c r="AU21" s="17">
        <v>5.62</v>
      </c>
      <c r="AV21" s="17">
        <v>6.23</v>
      </c>
      <c r="AW21" s="17">
        <v>5</v>
      </c>
      <c r="AX21" s="43"/>
      <c r="AY21" s="60"/>
      <c r="AZ21" s="61"/>
      <c r="BA21" s="62"/>
      <c r="BB21" s="63"/>
      <c r="BC21" s="27">
        <f t="shared" si="0"/>
        <v>40</v>
      </c>
    </row>
    <row r="22" spans="1:55" ht="12.75">
      <c r="A22" s="44" t="s">
        <v>11</v>
      </c>
      <c r="B22" s="35">
        <f t="shared" si="8"/>
        <v>6.191333333333334</v>
      </c>
      <c r="C22" s="12">
        <f t="shared" si="9"/>
        <v>37.5</v>
      </c>
      <c r="D22" s="13">
        <f t="shared" si="10"/>
        <v>15</v>
      </c>
      <c r="E22" s="31">
        <f t="shared" si="11"/>
        <v>5.991666666666666</v>
      </c>
      <c r="F22" s="14">
        <f t="shared" si="5"/>
        <v>6</v>
      </c>
      <c r="G22" s="56">
        <v>7.81</v>
      </c>
      <c r="H22" s="68">
        <v>6.69</v>
      </c>
      <c r="I22" s="16"/>
      <c r="J22" s="16"/>
      <c r="K22" s="16">
        <v>5.02</v>
      </c>
      <c r="L22" s="16">
        <v>5.93</v>
      </c>
      <c r="M22" s="16">
        <v>4.86</v>
      </c>
      <c r="N22" s="16">
        <v>5.64</v>
      </c>
      <c r="O22" s="16"/>
      <c r="P22" s="16"/>
      <c r="Q22" s="16"/>
      <c r="R22" s="16"/>
      <c r="S22" s="16"/>
      <c r="T22" s="16"/>
      <c r="U22" s="17"/>
      <c r="V22" s="17"/>
      <c r="W22" s="17"/>
      <c r="X22" s="17"/>
      <c r="Y22" s="75">
        <f t="shared" si="12"/>
        <v>6.3244444444444445</v>
      </c>
      <c r="Z22" s="73">
        <f t="shared" si="7"/>
        <v>9</v>
      </c>
      <c r="AA22" s="57">
        <v>6.35</v>
      </c>
      <c r="AB22" s="69">
        <v>6.5</v>
      </c>
      <c r="AC22" s="16">
        <v>7.61</v>
      </c>
      <c r="AD22" s="68">
        <v>7.62</v>
      </c>
      <c r="AE22" s="16">
        <v>6.2</v>
      </c>
      <c r="AF22" s="16">
        <v>5.57</v>
      </c>
      <c r="AG22" s="16"/>
      <c r="AH22" s="16"/>
      <c r="AI22" s="16"/>
      <c r="AJ22" s="16"/>
      <c r="AK22" s="16"/>
      <c r="AL22" s="16">
        <v>4.94</v>
      </c>
      <c r="AM22" s="16">
        <v>6.27</v>
      </c>
      <c r="AN22" s="16">
        <v>5.86</v>
      </c>
      <c r="AO22" s="16"/>
      <c r="AP22" s="16"/>
      <c r="AQ22" s="16"/>
      <c r="AR22" s="16"/>
      <c r="AS22" s="16"/>
      <c r="AT22" s="16"/>
      <c r="AU22" s="17"/>
      <c r="AV22" s="17"/>
      <c r="AW22" s="17"/>
      <c r="AX22" s="43"/>
      <c r="AY22" s="60"/>
      <c r="AZ22" s="61"/>
      <c r="BA22" s="62">
        <v>3</v>
      </c>
      <c r="BB22" s="63">
        <v>2</v>
      </c>
      <c r="BC22" s="27">
        <f t="shared" si="0"/>
        <v>40</v>
      </c>
    </row>
    <row r="23" spans="1:55" ht="12.75">
      <c r="A23" s="11" t="s">
        <v>60</v>
      </c>
      <c r="B23" s="35">
        <f t="shared" si="8"/>
        <v>5.824</v>
      </c>
      <c r="C23" s="12">
        <f t="shared" si="9"/>
        <v>25</v>
      </c>
      <c r="D23" s="13">
        <f t="shared" si="10"/>
        <v>10</v>
      </c>
      <c r="E23" s="31">
        <f t="shared" si="11"/>
        <v>5.62</v>
      </c>
      <c r="F23" s="14">
        <f t="shared" si="5"/>
        <v>4</v>
      </c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5.94</v>
      </c>
      <c r="T23" s="16">
        <v>5.03</v>
      </c>
      <c r="U23" s="72">
        <v>7.28</v>
      </c>
      <c r="V23" s="17">
        <v>4.23</v>
      </c>
      <c r="W23" s="17"/>
      <c r="X23" s="17"/>
      <c r="Y23" s="75">
        <f t="shared" si="12"/>
        <v>5.96</v>
      </c>
      <c r="Z23" s="73">
        <f t="shared" si="7"/>
        <v>6</v>
      </c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5.92</v>
      </c>
      <c r="AR23" s="16">
        <v>6.14</v>
      </c>
      <c r="AS23" s="16">
        <v>5.32</v>
      </c>
      <c r="AT23" s="16">
        <v>6.75</v>
      </c>
      <c r="AU23" s="72">
        <v>6.19</v>
      </c>
      <c r="AV23" s="17"/>
      <c r="AW23" s="17">
        <v>5.44</v>
      </c>
      <c r="AX23" s="43"/>
      <c r="AY23" s="60"/>
      <c r="AZ23" s="61"/>
      <c r="BA23" s="62"/>
      <c r="BB23" s="63">
        <v>2</v>
      </c>
      <c r="BC23" s="27">
        <f t="shared" si="0"/>
        <v>40</v>
      </c>
    </row>
    <row r="24" spans="1:55" ht="12.75">
      <c r="A24" s="11" t="s">
        <v>57</v>
      </c>
      <c r="B24" s="35">
        <f t="shared" si="8"/>
        <v>5.632727272727274</v>
      </c>
      <c r="C24" s="12">
        <f t="shared" si="9"/>
        <v>27.500000000000004</v>
      </c>
      <c r="D24" s="13">
        <f t="shared" si="10"/>
        <v>11</v>
      </c>
      <c r="E24" s="31">
        <f t="shared" si="11"/>
        <v>5.346</v>
      </c>
      <c r="F24" s="14">
        <f t="shared" si="5"/>
        <v>5</v>
      </c>
      <c r="G24" s="15"/>
      <c r="H24" s="16"/>
      <c r="I24" s="16"/>
      <c r="J24" s="16"/>
      <c r="K24" s="16"/>
      <c r="L24" s="16"/>
      <c r="M24" s="16"/>
      <c r="N24" s="16"/>
      <c r="O24" s="16"/>
      <c r="P24" s="16">
        <v>6.42</v>
      </c>
      <c r="Q24" s="16">
        <v>5.45</v>
      </c>
      <c r="R24" s="16">
        <v>5.06</v>
      </c>
      <c r="S24" s="16">
        <v>5.5</v>
      </c>
      <c r="T24" s="16"/>
      <c r="U24" s="17"/>
      <c r="V24" s="17">
        <v>4.3</v>
      </c>
      <c r="W24" s="17"/>
      <c r="X24" s="17"/>
      <c r="Y24" s="75">
        <f t="shared" si="12"/>
        <v>5.871666666666667</v>
      </c>
      <c r="Z24" s="73">
        <f t="shared" si="7"/>
        <v>6</v>
      </c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6.7</v>
      </c>
      <c r="AQ24" s="16">
        <v>5.46</v>
      </c>
      <c r="AR24" s="16">
        <v>6.51</v>
      </c>
      <c r="AS24" s="16">
        <v>5.85</v>
      </c>
      <c r="AT24" s="16">
        <v>6</v>
      </c>
      <c r="AU24" s="17"/>
      <c r="AV24" s="17">
        <v>4.71</v>
      </c>
      <c r="AW24" s="17"/>
      <c r="AX24" s="43"/>
      <c r="AY24" s="60"/>
      <c r="AZ24" s="61"/>
      <c r="BA24" s="62"/>
      <c r="BB24" s="63"/>
      <c r="BC24" s="27">
        <f t="shared" si="0"/>
        <v>40</v>
      </c>
    </row>
    <row r="25" spans="1:55" ht="12.75">
      <c r="A25" s="11" t="s">
        <v>37</v>
      </c>
      <c r="B25" s="35">
        <f t="shared" si="8"/>
        <v>5.6259999999999994</v>
      </c>
      <c r="C25" s="12">
        <f t="shared" si="9"/>
        <v>12.5</v>
      </c>
      <c r="D25" s="13">
        <f t="shared" si="10"/>
        <v>5</v>
      </c>
      <c r="E25" s="31">
        <f t="shared" si="11"/>
        <v>6.25</v>
      </c>
      <c r="F25" s="14">
        <f t="shared" si="5"/>
        <v>1</v>
      </c>
      <c r="G25" s="15"/>
      <c r="H25" s="16"/>
      <c r="I25" s="16">
        <v>6.25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  <c r="X25" s="17"/>
      <c r="Y25" s="75">
        <f t="shared" si="12"/>
        <v>5.47</v>
      </c>
      <c r="Z25" s="73">
        <f t="shared" si="7"/>
        <v>4</v>
      </c>
      <c r="AA25" s="15"/>
      <c r="AB25" s="16"/>
      <c r="AC25" s="16"/>
      <c r="AD25" s="16"/>
      <c r="AE25" s="16"/>
      <c r="AF25" s="16">
        <v>6.24</v>
      </c>
      <c r="AG25" s="16">
        <v>6.43</v>
      </c>
      <c r="AH25" s="16">
        <v>4.96</v>
      </c>
      <c r="AI25" s="16"/>
      <c r="AJ25" s="16"/>
      <c r="AK25" s="16"/>
      <c r="AL25" s="16"/>
      <c r="AM25" s="16">
        <v>4.25</v>
      </c>
      <c r="AN25" s="16"/>
      <c r="AO25" s="16"/>
      <c r="AP25" s="16"/>
      <c r="AQ25" s="16"/>
      <c r="AR25" s="16"/>
      <c r="AS25" s="16"/>
      <c r="AT25" s="16"/>
      <c r="AU25" s="17"/>
      <c r="AV25" s="17"/>
      <c r="AW25" s="17"/>
      <c r="AX25" s="43"/>
      <c r="AY25" s="60"/>
      <c r="AZ25" s="61"/>
      <c r="BA25" s="62"/>
      <c r="BB25" s="63"/>
      <c r="BC25" s="27">
        <f t="shared" si="0"/>
        <v>40</v>
      </c>
    </row>
    <row r="26" spans="1:55" ht="12.75">
      <c r="A26" s="11" t="s">
        <v>50</v>
      </c>
      <c r="B26" s="35">
        <f t="shared" si="8"/>
        <v>4.93</v>
      </c>
      <c r="C26" s="12">
        <f t="shared" si="9"/>
        <v>5</v>
      </c>
      <c r="D26" s="13">
        <f t="shared" si="10"/>
        <v>2</v>
      </c>
      <c r="E26" s="31">
        <f t="shared" si="11"/>
        <v>5.94</v>
      </c>
      <c r="F26" s="14">
        <f t="shared" si="5"/>
        <v>1</v>
      </c>
      <c r="G26" s="15"/>
      <c r="H26" s="16"/>
      <c r="I26" s="16"/>
      <c r="J26" s="16"/>
      <c r="K26" s="16"/>
      <c r="L26" s="16"/>
      <c r="M26" s="16">
        <v>5.94</v>
      </c>
      <c r="N26" s="1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75">
        <f t="shared" si="12"/>
        <v>3.92</v>
      </c>
      <c r="Z26" s="73">
        <f t="shared" si="7"/>
        <v>1</v>
      </c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>
        <v>3.92</v>
      </c>
      <c r="AN26" s="16"/>
      <c r="AO26" s="16"/>
      <c r="AP26" s="16"/>
      <c r="AQ26" s="16"/>
      <c r="AR26" s="16"/>
      <c r="AS26" s="16"/>
      <c r="AT26" s="16"/>
      <c r="AU26" s="17"/>
      <c r="AV26" s="17"/>
      <c r="AW26" s="17"/>
      <c r="AX26" s="43"/>
      <c r="AY26" s="60"/>
      <c r="AZ26" s="61"/>
      <c r="BA26" s="62"/>
      <c r="BB26" s="63"/>
      <c r="BC26" s="27">
        <f t="shared" si="0"/>
        <v>40</v>
      </c>
    </row>
    <row r="27" spans="1:55" ht="13.5" thickBot="1">
      <c r="A27" s="11" t="s">
        <v>25</v>
      </c>
      <c r="B27" s="35">
        <f t="shared" si="8"/>
        <v>4.77</v>
      </c>
      <c r="C27" s="12">
        <f t="shared" si="9"/>
        <v>2.5</v>
      </c>
      <c r="D27" s="13">
        <f t="shared" si="10"/>
        <v>1</v>
      </c>
      <c r="E27" s="31">
        <v>0</v>
      </c>
      <c r="F27" s="14">
        <f t="shared" si="5"/>
        <v>0</v>
      </c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77">
        <f t="shared" si="12"/>
        <v>4.77</v>
      </c>
      <c r="Z27" s="73">
        <f t="shared" si="7"/>
        <v>1</v>
      </c>
      <c r="AA27" s="15">
        <v>4.77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7"/>
      <c r="AV27" s="17"/>
      <c r="AW27" s="17"/>
      <c r="AX27" s="43"/>
      <c r="AY27" s="60"/>
      <c r="AZ27" s="61"/>
      <c r="BA27" s="62"/>
      <c r="BB27" s="63"/>
      <c r="BC27" s="27">
        <f t="shared" si="0"/>
        <v>40</v>
      </c>
    </row>
    <row r="28" spans="1:54" ht="13.5" thickBot="1">
      <c r="A28" s="93" t="s">
        <v>7</v>
      </c>
      <c r="B28" s="94"/>
      <c r="C28" s="94"/>
      <c r="D28" s="94"/>
      <c r="E28" s="94"/>
      <c r="F28" s="95"/>
      <c r="G28" s="19">
        <f aca="true" t="shared" si="13" ref="G28:S28">COUNTIF(G3:G27,"&gt;0")</f>
        <v>12</v>
      </c>
      <c r="H28" s="19">
        <f t="shared" si="13"/>
        <v>13</v>
      </c>
      <c r="I28" s="19">
        <f t="shared" si="13"/>
        <v>12</v>
      </c>
      <c r="J28" s="19">
        <f t="shared" si="13"/>
        <v>11</v>
      </c>
      <c r="K28" s="19">
        <f t="shared" si="13"/>
        <v>13</v>
      </c>
      <c r="L28" s="19">
        <f t="shared" si="13"/>
        <v>13</v>
      </c>
      <c r="M28" s="19">
        <f t="shared" si="13"/>
        <v>14</v>
      </c>
      <c r="N28" s="19">
        <f t="shared" si="13"/>
        <v>12</v>
      </c>
      <c r="O28" s="19">
        <f t="shared" si="13"/>
        <v>11</v>
      </c>
      <c r="P28" s="19">
        <f t="shared" si="13"/>
        <v>12</v>
      </c>
      <c r="Q28" s="19">
        <f t="shared" si="13"/>
        <v>13</v>
      </c>
      <c r="R28" s="19">
        <f t="shared" si="13"/>
        <v>13</v>
      </c>
      <c r="S28" s="19">
        <f t="shared" si="13"/>
        <v>14</v>
      </c>
      <c r="T28" s="19">
        <f>COUNTIF(T3:T27,"&gt;0")</f>
        <v>14</v>
      </c>
      <c r="U28" s="19">
        <f>COUNTIF(U2:U27,"&gt;0")</f>
        <v>12</v>
      </c>
      <c r="V28" s="19">
        <f>COUNTIF(V2:V27,"&gt;0")</f>
        <v>14</v>
      </c>
      <c r="W28" s="19">
        <f>COUNTIF(W2:W27,"&gt;0")</f>
        <v>11</v>
      </c>
      <c r="X28" s="19">
        <f>COUNTIF(X2:X27,"&gt;0")</f>
        <v>12</v>
      </c>
      <c r="Y28" s="80">
        <f t="shared" si="12"/>
        <v>12.75</v>
      </c>
      <c r="Z28" s="78">
        <f t="shared" si="7"/>
        <v>24</v>
      </c>
      <c r="AA28" s="18">
        <f aca="true" t="shared" si="14" ref="AA28:AU28">COUNTIF(AA3:AA27,"&gt;0")</f>
        <v>12</v>
      </c>
      <c r="AB28" s="19">
        <f t="shared" si="14"/>
        <v>11</v>
      </c>
      <c r="AC28" s="19">
        <f t="shared" si="14"/>
        <v>12</v>
      </c>
      <c r="AD28" s="19">
        <f t="shared" si="14"/>
        <v>14</v>
      </c>
      <c r="AE28" s="19">
        <f t="shared" si="14"/>
        <v>13</v>
      </c>
      <c r="AF28" s="19">
        <f t="shared" si="14"/>
        <v>13</v>
      </c>
      <c r="AG28" s="19">
        <f t="shared" si="14"/>
        <v>13</v>
      </c>
      <c r="AH28" s="19">
        <f t="shared" si="14"/>
        <v>14</v>
      </c>
      <c r="AI28" s="19">
        <f t="shared" si="14"/>
        <v>12</v>
      </c>
      <c r="AJ28" s="19">
        <f t="shared" si="14"/>
        <v>11</v>
      </c>
      <c r="AK28" s="19">
        <f t="shared" si="14"/>
        <v>11</v>
      </c>
      <c r="AL28" s="19">
        <f t="shared" si="14"/>
        <v>14</v>
      </c>
      <c r="AM28" s="19">
        <f t="shared" si="14"/>
        <v>13</v>
      </c>
      <c r="AN28" s="19">
        <f t="shared" si="14"/>
        <v>12</v>
      </c>
      <c r="AO28" s="19">
        <f t="shared" si="14"/>
        <v>11</v>
      </c>
      <c r="AP28" s="19">
        <f t="shared" si="14"/>
        <v>13</v>
      </c>
      <c r="AQ28" s="19">
        <f t="shared" si="14"/>
        <v>14</v>
      </c>
      <c r="AR28" s="19">
        <f t="shared" si="14"/>
        <v>14</v>
      </c>
      <c r="AS28" s="19">
        <f t="shared" si="14"/>
        <v>14</v>
      </c>
      <c r="AT28" s="19">
        <f t="shared" si="14"/>
        <v>13</v>
      </c>
      <c r="AU28" s="19">
        <f t="shared" si="14"/>
        <v>13</v>
      </c>
      <c r="AV28" s="19">
        <f>COUNTIF(AV3:AV27,"&gt;0")</f>
        <v>13</v>
      </c>
      <c r="AW28" s="19">
        <f>COUNTIF(AW2:AW27,"&gt;0")</f>
        <v>13</v>
      </c>
      <c r="AX28" s="66">
        <f>COUNTIF(AX2:AX27,"&gt;0")</f>
        <v>13</v>
      </c>
      <c r="AY28" s="83"/>
      <c r="AZ28" s="60"/>
      <c r="BA28" s="60"/>
      <c r="BB28" s="60"/>
    </row>
    <row r="29" spans="1:54" ht="13.5" thickBot="1">
      <c r="A29" s="20" t="s">
        <v>6</v>
      </c>
      <c r="B29" s="36">
        <f>((E29*F29)+(Y29*Z29))/(F29+Z29)</f>
        <v>6.47791908488337</v>
      </c>
      <c r="C29" s="21">
        <f>COUNTIF(C4:C27,"&gt;0")</f>
        <v>23</v>
      </c>
      <c r="D29" s="22">
        <f>F29+Z29</f>
        <v>42</v>
      </c>
      <c r="E29" s="32">
        <f>(SUM(G29:X29))/F29</f>
        <v>6.600898730898731</v>
      </c>
      <c r="F29" s="23">
        <f>COUNTIF(G29:X29,"&gt;0")</f>
        <v>18</v>
      </c>
      <c r="G29" s="24">
        <f aca="true" t="shared" si="15" ref="G29:X29">SUM(G3:G27)/G28</f>
        <v>6.745833333333333</v>
      </c>
      <c r="H29" s="24">
        <f t="shared" si="15"/>
        <v>5.913846153846153</v>
      </c>
      <c r="I29" s="24">
        <f t="shared" si="15"/>
        <v>7.2575</v>
      </c>
      <c r="J29" s="24">
        <f t="shared" si="15"/>
        <v>7.730909090909091</v>
      </c>
      <c r="K29" s="24">
        <f t="shared" si="15"/>
        <v>6.775384615384614</v>
      </c>
      <c r="L29" s="24">
        <f t="shared" si="15"/>
        <v>6.433846153846153</v>
      </c>
      <c r="M29" s="24">
        <f t="shared" si="15"/>
        <v>5.581428571428572</v>
      </c>
      <c r="N29" s="24">
        <f t="shared" si="15"/>
        <v>5.8933333333333335</v>
      </c>
      <c r="O29" s="24">
        <f t="shared" si="15"/>
        <v>7.6481818181818175</v>
      </c>
      <c r="P29" s="24">
        <f t="shared" si="15"/>
        <v>6.765833333333333</v>
      </c>
      <c r="Q29" s="24">
        <f t="shared" si="15"/>
        <v>7.206923076923077</v>
      </c>
      <c r="R29" s="24">
        <f t="shared" si="15"/>
        <v>6.507692307692308</v>
      </c>
      <c r="S29" s="24">
        <f t="shared" si="15"/>
        <v>6.067857142857142</v>
      </c>
      <c r="T29" s="24">
        <f t="shared" si="15"/>
        <v>5.657857142857144</v>
      </c>
      <c r="U29" s="24">
        <f t="shared" si="15"/>
        <v>7.0075</v>
      </c>
      <c r="V29" s="24">
        <f t="shared" si="15"/>
        <v>5.557857142857143</v>
      </c>
      <c r="W29" s="24">
        <f t="shared" si="15"/>
        <v>6.982727272727274</v>
      </c>
      <c r="X29" s="24">
        <f t="shared" si="15"/>
        <v>7.081666666666667</v>
      </c>
      <c r="Y29" s="81">
        <f>(SUM(AA29:AX29))/Z29</f>
        <v>6.385684350371849</v>
      </c>
      <c r="Z29" s="79">
        <f t="shared" si="7"/>
        <v>24</v>
      </c>
      <c r="AA29" s="24">
        <f aca="true" t="shared" si="16" ref="AA29:AU29">SUM(AA3:AA27)/AA28</f>
        <v>5.699166666666668</v>
      </c>
      <c r="AB29" s="24">
        <f t="shared" si="16"/>
        <v>5.9300000000000015</v>
      </c>
      <c r="AC29" s="24">
        <f t="shared" si="16"/>
        <v>7.309166666666667</v>
      </c>
      <c r="AD29" s="24">
        <f t="shared" si="16"/>
        <v>7.0200000000000005</v>
      </c>
      <c r="AE29" s="24">
        <f t="shared" si="16"/>
        <v>5.841538461538462</v>
      </c>
      <c r="AF29" s="24">
        <f t="shared" si="16"/>
        <v>6.767692307692306</v>
      </c>
      <c r="AG29" s="24">
        <f t="shared" si="16"/>
        <v>7.130769230769232</v>
      </c>
      <c r="AH29" s="24">
        <f t="shared" si="16"/>
        <v>6.562142857142855</v>
      </c>
      <c r="AI29" s="24">
        <f t="shared" si="16"/>
        <v>6.1825</v>
      </c>
      <c r="AJ29" s="24">
        <f t="shared" si="16"/>
        <v>6.419090909090909</v>
      </c>
      <c r="AK29" s="24">
        <f t="shared" si="16"/>
        <v>7.207272727272727</v>
      </c>
      <c r="AL29" s="24">
        <f t="shared" si="16"/>
        <v>5.854285714285715</v>
      </c>
      <c r="AM29" s="24">
        <f t="shared" si="16"/>
        <v>5.516923076923078</v>
      </c>
      <c r="AN29" s="24">
        <f t="shared" si="16"/>
        <v>6.823333333333334</v>
      </c>
      <c r="AO29" s="24">
        <f t="shared" si="16"/>
        <v>6.895454545454545</v>
      </c>
      <c r="AP29" s="24">
        <f t="shared" si="16"/>
        <v>6.655384615384616</v>
      </c>
      <c r="AQ29" s="24">
        <f t="shared" si="16"/>
        <v>5.664285714285714</v>
      </c>
      <c r="AR29" s="24">
        <f t="shared" si="16"/>
        <v>6.565</v>
      </c>
      <c r="AS29" s="24">
        <f t="shared" si="16"/>
        <v>5.688571428571428</v>
      </c>
      <c r="AT29" s="24">
        <f t="shared" si="16"/>
        <v>7.216153846153846</v>
      </c>
      <c r="AU29" s="24">
        <f t="shared" si="16"/>
        <v>5.943076923076924</v>
      </c>
      <c r="AV29" s="24">
        <f>SUM(AV3:AV27)/AV28</f>
        <v>6.098461538461539</v>
      </c>
      <c r="AW29" s="24">
        <f>SUM(AW3:AW27)/AW28</f>
        <v>5.367692307692308</v>
      </c>
      <c r="AX29" s="25">
        <f>SUM(AX3:AX27)/AX28</f>
        <v>6.898461538461539</v>
      </c>
      <c r="AY29" s="60"/>
      <c r="AZ29" s="60"/>
      <c r="BA29" s="60"/>
      <c r="BB29" s="60"/>
    </row>
    <row r="30" spans="35:41" ht="13.5" thickTop="1">
      <c r="AI30" s="38"/>
      <c r="AJ30" s="38"/>
      <c r="AK30" s="38"/>
      <c r="AL30" s="38"/>
      <c r="AM30" s="38"/>
      <c r="AN30" s="38"/>
      <c r="AO30" s="38"/>
    </row>
  </sheetData>
  <mergeCells count="4">
    <mergeCell ref="B1:D1"/>
    <mergeCell ref="E1:X1"/>
    <mergeCell ref="Y1:AX1"/>
    <mergeCell ref="A28:F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Queen of the South Site</dc:title>
  <dc:subject/>
  <dc:creator>Colin Johnstone</dc:creator>
  <cp:keywords/>
  <dc:description/>
  <cp:lastModifiedBy>cdj</cp:lastModifiedBy>
  <cp:lastPrinted>2000-02-08T19:06:25Z</cp:lastPrinted>
  <dcterms:created xsi:type="dcterms:W3CDTF">1999-12-23T20:55:30Z</dcterms:created>
  <dcterms:modified xsi:type="dcterms:W3CDTF">2004-05-17T19:47:27Z</dcterms:modified>
  <cp:category/>
  <cp:version/>
  <cp:contentType/>
  <cp:contentStatus/>
</cp:coreProperties>
</file>